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gizonline-my.sharepoint.com/personal/vera_agnosti_giz_de/Documents/1. SASCI 18.0128.1-307.04/retender2026 - 83505654 Smallholders Farmers Field Infrastructure/"/>
    </mc:Choice>
  </mc:AlternateContent>
  <xr:revisionPtr revIDLastSave="9" documentId="8_{9D76EF6B-E044-4FC9-A721-50C9D8CC22BF}" xr6:coauthVersionLast="47" xr6:coauthVersionMax="47" xr10:uidLastSave="{C197C76C-402D-4356-A32A-37EE2E3A1F38}"/>
  <bookViews>
    <workbookView xWindow="-98" yWindow="-98" windowWidth="21795" windowHeight="12975" xr2:uid="{CEE02A9C-94D5-4C94-BA61-661BF013D742}"/>
  </bookViews>
  <sheets>
    <sheet name="BoQ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4" i="1" l="1"/>
  <c r="H153" i="1"/>
  <c r="H152" i="1"/>
  <c r="H141" i="1"/>
  <c r="H121" i="1"/>
  <c r="H119" i="1"/>
  <c r="H89" i="1"/>
  <c r="H68" i="1"/>
  <c r="H69" i="1"/>
  <c r="H70" i="1"/>
  <c r="H71" i="1"/>
  <c r="H72" i="1"/>
  <c r="H63" i="1"/>
  <c r="H62" i="1"/>
  <c r="H118" i="1"/>
  <c r="H120" i="1"/>
  <c r="H122" i="1"/>
  <c r="H123" i="1"/>
  <c r="H124" i="1"/>
  <c r="H143" i="1"/>
  <c r="H142" i="1"/>
  <c r="H132" i="1"/>
  <c r="H134" i="1" s="1"/>
  <c r="H128" i="1"/>
  <c r="H130" i="1" s="1"/>
  <c r="H117" i="1"/>
  <c r="H109" i="1"/>
  <c r="H108" i="1"/>
  <c r="H107" i="1"/>
  <c r="H106" i="1"/>
  <c r="H84" i="1"/>
  <c r="F67" i="1"/>
  <c r="H67" i="1" s="1"/>
  <c r="F66" i="1"/>
  <c r="H66" i="1" s="1"/>
  <c r="F59" i="1"/>
  <c r="H59" i="1" s="1"/>
  <c r="H60" i="1" s="1"/>
  <c r="H56" i="1"/>
  <c r="H55" i="1"/>
  <c r="H54" i="1"/>
  <c r="H53" i="1"/>
  <c r="H50" i="1"/>
  <c r="H49" i="1"/>
  <c r="H48" i="1"/>
  <c r="F44" i="1"/>
  <c r="H44" i="1" s="1"/>
  <c r="F42" i="1"/>
  <c r="H42" i="1" s="1"/>
  <c r="F40" i="1"/>
  <c r="H40" i="1" s="1"/>
  <c r="F39" i="1"/>
  <c r="H39" i="1" s="1"/>
  <c r="F37" i="1"/>
  <c r="H37" i="1" s="1"/>
  <c r="F36" i="1"/>
  <c r="H36" i="1" s="1"/>
  <c r="F34" i="1"/>
  <c r="H34" i="1" s="1"/>
  <c r="F33" i="1"/>
  <c r="H33" i="1" s="1"/>
  <c r="F32" i="1"/>
  <c r="H32" i="1" s="1"/>
  <c r="F30" i="1"/>
  <c r="H30" i="1" s="1"/>
  <c r="F27" i="1"/>
  <c r="H27" i="1" s="1"/>
  <c r="F26" i="1"/>
  <c r="H26" i="1" s="1"/>
  <c r="F25" i="1"/>
  <c r="H25" i="1" s="1"/>
  <c r="H28" i="1" s="1"/>
  <c r="H96" i="1"/>
  <c r="H98" i="1" s="1"/>
  <c r="H92" i="1"/>
  <c r="H94" i="1" s="1"/>
  <c r="H85" i="1"/>
  <c r="H86" i="1"/>
  <c r="H87" i="1"/>
  <c r="H88" i="1"/>
  <c r="H156" i="1" l="1"/>
  <c r="H157" i="1" s="1"/>
  <c r="H145" i="1"/>
  <c r="H146" i="1" s="1"/>
  <c r="H126" i="1"/>
  <c r="H135" i="1" s="1"/>
  <c r="H90" i="1"/>
  <c r="H99" i="1"/>
  <c r="H73" i="1"/>
  <c r="H110" i="1"/>
  <c r="H111" i="1" s="1"/>
  <c r="H64" i="1"/>
  <c r="H57" i="1"/>
  <c r="H45" i="1"/>
  <c r="H51" i="1"/>
  <c r="H74" i="1" l="1"/>
  <c r="H159" i="1" s="1"/>
  <c r="H160" i="1" s="1"/>
  <c r="H161" i="1" s="1"/>
</calcChain>
</file>

<file path=xl/sharedStrings.xml><?xml version="1.0" encoding="utf-8"?>
<sst xmlns="http://schemas.openxmlformats.org/spreadsheetml/2006/main" count="336" uniqueCount="164">
  <si>
    <t>BILL OF QUANTITY</t>
  </si>
  <si>
    <t>Name and address of contractor</t>
  </si>
  <si>
    <t>Name:</t>
  </si>
  <si>
    <t>Address:</t>
  </si>
  <si>
    <t>Postal Code:</t>
  </si>
  <si>
    <t>Telephone:</t>
  </si>
  <si>
    <t>Email:</t>
  </si>
  <si>
    <t>Construction Works : Supporting the Smallholders Farmers Field Infrastructure for Certification Requirements</t>
  </si>
  <si>
    <t xml:space="preserve">Project Name :  SASCI+ Supported SUSTAIN Kutim (KoFi SECO) </t>
  </si>
  <si>
    <t>Project No : 18.0128.1-307.04</t>
  </si>
  <si>
    <t>Work location: East Kutai, East Kalimantan</t>
  </si>
  <si>
    <t>No</t>
  </si>
  <si>
    <t>Job Description</t>
  </si>
  <si>
    <t>Location</t>
  </si>
  <si>
    <t>Unit</t>
  </si>
  <si>
    <t>Vol</t>
  </si>
  <si>
    <t>Unit Price IDR</t>
  </si>
  <si>
    <t>Total Price IDR</t>
  </si>
  <si>
    <t>Remarks</t>
  </si>
  <si>
    <t>a</t>
  </si>
  <si>
    <t>b</t>
  </si>
  <si>
    <t>c</t>
  </si>
  <si>
    <t>d</t>
  </si>
  <si>
    <t>e</t>
  </si>
  <si>
    <t>f = d x e</t>
  </si>
  <si>
    <t>A. Preparation and Soil Work</t>
  </si>
  <si>
    <t>Site preparation and cleaning during construction period</t>
  </si>
  <si>
    <t>Bengalon-Rantau Pulung</t>
  </si>
  <si>
    <t>Ls</t>
  </si>
  <si>
    <t>Soil and Foundation material (Galian tanah Pondasi)</t>
  </si>
  <si>
    <t>m3</t>
  </si>
  <si>
    <t>Landfill in buildings (Urugan tanah dlm bangunan)</t>
  </si>
  <si>
    <t>TOTAL COST 1 - Preparation and Soil Work</t>
  </si>
  <si>
    <t>B. Structure Work</t>
  </si>
  <si>
    <t>Stone Foundation (Pondasi Batu Gunung)</t>
  </si>
  <si>
    <t>Sloof S (18 x 20)</t>
  </si>
  <si>
    <t>a. Beton Campuran (1:2:3)</t>
  </si>
  <si>
    <t>b. Besi Polos</t>
  </si>
  <si>
    <t>kg</t>
  </si>
  <si>
    <t>c. Bekisting</t>
  </si>
  <si>
    <t>m2</t>
  </si>
  <si>
    <t>Column of Iron Wood (Kolom Ulin 10 x 10)</t>
  </si>
  <si>
    <t>a. Kayu Ulin 10x10</t>
  </si>
  <si>
    <t>b. Baut D 12</t>
  </si>
  <si>
    <t>pcs</t>
  </si>
  <si>
    <t>Ringblk Ulin (10 x 10)</t>
  </si>
  <si>
    <t>Beton lantai dasar (t = 10 cm)</t>
  </si>
  <si>
    <t>a. mix concrete (1:2:3)</t>
  </si>
  <si>
    <t>Beton rabat keliling bangunan (t = 10 cm)</t>
  </si>
  <si>
    <t>a. Rabat concrente</t>
  </si>
  <si>
    <t>TOTAL COST 2 - Structure Work</t>
  </si>
  <si>
    <t>C - Plastering Work (Pemasangan Plasteran)</t>
  </si>
  <si>
    <t>Bricklaying (pemasangan batu bata ringan)</t>
  </si>
  <si>
    <t>Plastering 1:4</t>
  </si>
  <si>
    <t>Acian</t>
  </si>
  <si>
    <t>Painting (Pengecatan)</t>
  </si>
  <si>
    <t>TOTAL COST 3 - Plastering Work</t>
  </si>
  <si>
    <t>D - Frame Works (Pekerjaan Kusen-Bahan Kayu Bengkirai)</t>
  </si>
  <si>
    <t>Doors frame works (Pekerjaan Kusen Pintu)</t>
  </si>
  <si>
    <t>Pekerjaan Daun Pintu</t>
  </si>
  <si>
    <t>Pekerjaan Engsel Pintu</t>
  </si>
  <si>
    <t>Pekerjaan Kunci Tanam (Stainless Muller)</t>
  </si>
  <si>
    <t>TOTAL COST 4 - Frame Works</t>
  </si>
  <si>
    <t>E - Wire Mesh Work (Pekerjaan Kawat Ram)</t>
  </si>
  <si>
    <t>m</t>
  </si>
  <si>
    <t>TOTAL COST 5 - Wire Mesh Work</t>
  </si>
  <si>
    <t>F - Roof Works (Pekerjaan Atap-Kayu Bengkirai)</t>
  </si>
  <si>
    <t>Roof truss work (Pekerjaan Rangka Atap)</t>
  </si>
  <si>
    <t>Rooftop cover (Pekerjaan Penutup Atap)</t>
  </si>
  <si>
    <t>TOTAL COST 6- Roof Works</t>
  </si>
  <si>
    <t>G - Water tank works (Pekerjaan Tandon Air)</t>
  </si>
  <si>
    <t>Water tank 1.200 litre</t>
  </si>
  <si>
    <t>Kayu Ulin (10 x 10)</t>
  </si>
  <si>
    <t>TOTAL COST 7 - Water Tank Works</t>
  </si>
  <si>
    <t xml:space="preserve">Total Toxicity and Hazardous Waste Warehouse </t>
  </si>
  <si>
    <t>II. Land Stake Making and Installation Work</t>
  </si>
  <si>
    <t>unit price</t>
  </si>
  <si>
    <t>Total price (IDR)</t>
  </si>
  <si>
    <t>Remark</t>
  </si>
  <si>
    <t>A - Preparation Work</t>
  </si>
  <si>
    <t>Calculation of Parcel Needs</t>
  </si>
  <si>
    <t>Parcel</t>
  </si>
  <si>
    <t>Number of Stake Boundary Needs</t>
  </si>
  <si>
    <t>Pcs</t>
  </si>
  <si>
    <t>B - Material</t>
  </si>
  <si>
    <t>Sand</t>
  </si>
  <si>
    <t>Cement</t>
  </si>
  <si>
    <t>sak</t>
  </si>
  <si>
    <t>Oil Paint</t>
  </si>
  <si>
    <t>can</t>
  </si>
  <si>
    <t>Rubber Strap</t>
  </si>
  <si>
    <t>TOTAL COST B - Material</t>
  </si>
  <si>
    <t>C - Cast Work of the Stake</t>
  </si>
  <si>
    <t>TOTAL COST C - Cast Work of the Stake</t>
  </si>
  <si>
    <t>D - Distribution</t>
  </si>
  <si>
    <t>Loading and Unloading (distribution)</t>
  </si>
  <si>
    <t>unit</t>
  </si>
  <si>
    <t>Total Land Stakes Making</t>
  </si>
  <si>
    <t>III. Construction and Installation of Signboards</t>
  </si>
  <si>
    <t>Construction and Installation of Signboards</t>
  </si>
  <si>
    <t>Number of Warnings Signs needs</t>
  </si>
  <si>
    <t>Design works with thematic Sign-board</t>
  </si>
  <si>
    <t>theme</t>
  </si>
  <si>
    <t>Printing works (Pekerjaan cetak amaran)</t>
  </si>
  <si>
    <t>Assembly work (Pekerjaan perakitan amaran)</t>
  </si>
  <si>
    <t>Mobilisation works</t>
  </si>
  <si>
    <t>location</t>
  </si>
  <si>
    <t>TOTAL COST  -Construction and Installation of Signboards</t>
  </si>
  <si>
    <t>Total Construction and Installation of Signboards</t>
  </si>
  <si>
    <t xml:space="preserve">IV. Completion of First Aid Kit and Fire extinguisher Facilities of Cooperative Office </t>
  </si>
  <si>
    <t>A - Equipments</t>
  </si>
  <si>
    <t xml:space="preserve">Kotak P3K Kecil </t>
  </si>
  <si>
    <t>box</t>
  </si>
  <si>
    <t>Kotak P3K Besar</t>
  </si>
  <si>
    <t>APAR 6Kg</t>
  </si>
  <si>
    <t>Skop Kebakaran</t>
  </si>
  <si>
    <t>Kepyok Api</t>
  </si>
  <si>
    <t>Drum (Damkar)</t>
  </si>
  <si>
    <t>Drum Plastik (sampah)</t>
  </si>
  <si>
    <t>Karung Goni</t>
  </si>
  <si>
    <t>TOTAL COST A- Equipments</t>
  </si>
  <si>
    <t>B - Installation of fire extinguishers</t>
  </si>
  <si>
    <t>locations</t>
  </si>
  <si>
    <t>TOTAL COST B - Installation</t>
  </si>
  <si>
    <t>C - Mobilitation works</t>
  </si>
  <si>
    <t>Mobilitation works</t>
  </si>
  <si>
    <t xml:space="preserve">TOTAL COST C - Mobilization </t>
  </si>
  <si>
    <t>Total First Aid Kit and Fire Estinguisher Facility</t>
  </si>
  <si>
    <t xml:space="preserve">V. Turnera planting work </t>
  </si>
  <si>
    <t>Turnera Planting Work</t>
  </si>
  <si>
    <t>Land preparation</t>
  </si>
  <si>
    <t>Guludan works</t>
  </si>
  <si>
    <t>units</t>
  </si>
  <si>
    <t>Stek and planting works</t>
  </si>
  <si>
    <t>stem</t>
  </si>
  <si>
    <t>TOTAL COST  -Turnera Planting</t>
  </si>
  <si>
    <t>Total Turnera Planting Work</t>
  </si>
  <si>
    <t xml:space="preserve">VI. Land ID work </t>
  </si>
  <si>
    <t>Land ID Work</t>
  </si>
  <si>
    <t>Design works of Land ID</t>
  </si>
  <si>
    <t>Printing works (Pekerjaan cetak dan laminating Land ID)</t>
  </si>
  <si>
    <t>Assembly work (Pekerjaan pemasangan Land ID)</t>
  </si>
  <si>
    <t>TOTAL COST  - Land ID</t>
  </si>
  <si>
    <t>Total Land ID</t>
  </si>
  <si>
    <t>Sub Total</t>
  </si>
  <si>
    <t>VAT 11%</t>
  </si>
  <si>
    <t>(if applicable)</t>
  </si>
  <si>
    <t>Grand Total</t>
  </si>
  <si>
    <t>Date, Signature of Contractor</t>
  </si>
  <si>
    <t>Kayu Ulin (5 x 10)</t>
  </si>
  <si>
    <t>Papan Ulin 2/20</t>
  </si>
  <si>
    <t>Baut D12</t>
  </si>
  <si>
    <t>Pipa air bersihPVC 1/2"</t>
  </si>
  <si>
    <t>btg</t>
  </si>
  <si>
    <t>Pipa air bersihPVC 2"</t>
  </si>
  <si>
    <t>Thinner</t>
  </si>
  <si>
    <t>Paralon Pipe 2,5 inch (@ 4 meter)</t>
  </si>
  <si>
    <t>Wiring (with harmonica PVC)</t>
  </si>
  <si>
    <t>Installation of fire extinguishers</t>
  </si>
  <si>
    <t>Cut and Cast</t>
  </si>
  <si>
    <t xml:space="preserve">Note:
-All prices include income tax (PPh 23) as GIZ must withhold it. 
-All prices exclude Value Added Tax (VAT). Please provide a taxable or non-taxable letter (PKP or Non-PKP).
</t>
  </si>
  <si>
    <t>RFP No: 83505654</t>
  </si>
  <si>
    <t>I. Work on the Construction of Toxic and Hazardous Waste Warehouse (9 units)</t>
  </si>
  <si>
    <t>TOTAL COST 4 - Distribution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</si>
</sst>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_ * #,##0.00_ ;_ * \-#,##0.00_ ;_ * &quot;-&quot;_ ;_ @_ "/>
    <numFmt numFmtId="166" formatCode="_-* #,##0.0_-;\-* #,##0.0_-;_-* &quot;-&quot;??_-;_-@_-"/>
  </numFmts>
  <fonts count="1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9"/>
      <color theme="1"/>
      <name val="Arial"/>
      <family val="2"/>
    </font>
    <font>
      <b/>
      <sz val="11"/>
      <color theme="1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color rgb="FF0000FF"/>
      <name val="Aptos Narrow"/>
      <family val="2"/>
      <scheme val="minor"/>
    </font>
    <font>
      <b/>
      <sz val="11.5"/>
      <color theme="1"/>
      <name val="Aptos Narrow"/>
      <family val="2"/>
      <scheme val="minor"/>
    </font>
    <font>
      <i/>
      <sz val="9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8"/>
      <name val="Arial"/>
      <family val="2"/>
    </font>
    <font>
      <sz val="8"/>
      <color rgb="FF000000"/>
      <name val="Arial"/>
      <family val="2"/>
    </font>
    <font>
      <sz val="11"/>
      <color rgb="FF000000"/>
      <name val="Aptos Narrow"/>
      <family val="2"/>
      <scheme val="minor"/>
    </font>
    <font>
      <sz val="12"/>
      <color rgb="FF000000"/>
      <name val="Aptos Narrow"/>
      <family val="2"/>
      <scheme val="minor"/>
    </font>
    <font>
      <b/>
      <sz val="11"/>
      <color rgb="FF0000FF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BF3FB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</cellStyleXfs>
  <cellXfs count="95">
    <xf numFmtId="0" fontId="0" fillId="0" borderId="0" xfId="0"/>
    <xf numFmtId="0" fontId="0" fillId="0" borderId="0" xfId="0" applyAlignment="1">
      <alignment horizontal="center"/>
    </xf>
    <xf numFmtId="164" fontId="0" fillId="0" borderId="0" xfId="1" applyNumberFormat="1" applyFont="1"/>
    <xf numFmtId="164" fontId="0" fillId="0" borderId="0" xfId="0" applyNumberFormat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41" fontId="0" fillId="0" borderId="0" xfId="0" applyNumberForma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 applyProtection="1">
      <alignment vertical="center" wrapText="1"/>
      <protection locked="0"/>
    </xf>
    <xf numFmtId="0" fontId="3" fillId="0" borderId="0" xfId="0" applyFont="1" applyAlignment="1">
      <alignment horizontal="center"/>
    </xf>
    <xf numFmtId="0" fontId="3" fillId="0" borderId="2" xfId="0" applyFont="1" applyBorder="1" applyAlignment="1" applyProtection="1">
      <alignment vertical="center" wrapText="1"/>
      <protection locked="0"/>
    </xf>
    <xf numFmtId="0" fontId="4" fillId="0" borderId="0" xfId="0" applyFont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3" xfId="0" applyBorder="1"/>
    <xf numFmtId="164" fontId="0" fillId="0" borderId="3" xfId="1" applyNumberFormat="1" applyFont="1" applyBorder="1"/>
    <xf numFmtId="0" fontId="0" fillId="2" borderId="3" xfId="0" applyFill="1" applyBorder="1" applyAlignment="1">
      <alignment horizontal="center"/>
    </xf>
    <xf numFmtId="164" fontId="0" fillId="2" borderId="3" xfId="1" applyNumberFormat="1" applyFont="1" applyFill="1" applyBorder="1"/>
    <xf numFmtId="164" fontId="0" fillId="0" borderId="3" xfId="1" applyNumberFormat="1" applyFont="1" applyFill="1" applyBorder="1"/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right"/>
    </xf>
    <xf numFmtId="164" fontId="0" fillId="0" borderId="3" xfId="1" applyNumberFormat="1" applyFont="1" applyFill="1" applyBorder="1" applyAlignment="1">
      <alignment horizontal="right"/>
    </xf>
    <xf numFmtId="164" fontId="0" fillId="2" borderId="3" xfId="0" applyNumberFormat="1" applyFill="1" applyBorder="1"/>
    <xf numFmtId="0" fontId="0" fillId="0" borderId="4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6" fillId="3" borderId="4" xfId="0" applyFont="1" applyFill="1" applyBorder="1" applyAlignment="1">
      <alignment horizontal="left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0" fillId="0" borderId="7" xfId="0" applyBorder="1"/>
    <xf numFmtId="0" fontId="0" fillId="0" borderId="9" xfId="0" applyBorder="1"/>
    <xf numFmtId="0" fontId="0" fillId="0" borderId="0" xfId="0" applyAlignment="1">
      <alignment horizontal="right"/>
    </xf>
    <xf numFmtId="0" fontId="0" fillId="4" borderId="3" xfId="0" applyFill="1" applyBorder="1"/>
    <xf numFmtId="164" fontId="2" fillId="4" borderId="3" xfId="0" applyNumberFormat="1" applyFont="1" applyFill="1" applyBorder="1"/>
    <xf numFmtId="164" fontId="0" fillId="4" borderId="3" xfId="0" applyNumberFormat="1" applyFill="1" applyBorder="1"/>
    <xf numFmtId="0" fontId="0" fillId="0" borderId="4" xfId="0" applyBorder="1" applyAlignment="1">
      <alignment horizontal="center"/>
    </xf>
    <xf numFmtId="0" fontId="0" fillId="4" borderId="5" xfId="0" applyFill="1" applyBorder="1"/>
    <xf numFmtId="0" fontId="0" fillId="4" borderId="2" xfId="0" applyFill="1" applyBorder="1"/>
    <xf numFmtId="0" fontId="0" fillId="4" borderId="2" xfId="0" applyFill="1" applyBorder="1" applyAlignment="1">
      <alignment horizontal="center"/>
    </xf>
    <xf numFmtId="0" fontId="0" fillId="4" borderId="10" xfId="0" applyFill="1" applyBorder="1"/>
    <xf numFmtId="0" fontId="8" fillId="4" borderId="2" xfId="0" applyFont="1" applyFill="1" applyBorder="1" applyAlignment="1">
      <alignment horizontal="right"/>
    </xf>
    <xf numFmtId="0" fontId="0" fillId="4" borderId="5" xfId="0" applyFill="1" applyBorder="1" applyAlignment="1">
      <alignment horizontal="center" vertical="center"/>
    </xf>
    <xf numFmtId="0" fontId="0" fillId="4" borderId="2" xfId="0" applyFill="1" applyBorder="1" applyAlignment="1">
      <alignment vertical="center"/>
    </xf>
    <xf numFmtId="0" fontId="0" fillId="4" borderId="2" xfId="0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164" fontId="0" fillId="4" borderId="3" xfId="0" applyNumberFormat="1" applyFill="1" applyBorder="1" applyAlignment="1">
      <alignment vertical="center"/>
    </xf>
    <xf numFmtId="0" fontId="0" fillId="4" borderId="10" xfId="0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7" fillId="0" borderId="0" xfId="0" applyFont="1"/>
    <xf numFmtId="0" fontId="10" fillId="0" borderId="3" xfId="0" applyFont="1" applyBorder="1" applyAlignment="1">
      <alignment horizontal="center"/>
    </xf>
    <xf numFmtId="43" fontId="12" fillId="0" borderId="12" xfId="1" applyFont="1" applyFill="1" applyBorder="1" applyAlignment="1">
      <alignment horizontal="left" vertical="center" wrapText="1"/>
    </xf>
    <xf numFmtId="165" fontId="11" fillId="0" borderId="12" xfId="2" applyNumberFormat="1" applyFont="1" applyFill="1" applyBorder="1" applyAlignment="1">
      <alignment vertical="center"/>
    </xf>
    <xf numFmtId="0" fontId="12" fillId="0" borderId="11" xfId="0" applyFont="1" applyBorder="1" applyAlignment="1">
      <alignment horizontal="left" vertical="center" wrapText="1"/>
    </xf>
    <xf numFmtId="0" fontId="11" fillId="0" borderId="11" xfId="3" applyFont="1" applyBorder="1" applyAlignment="1">
      <alignment horizontal="left" vertical="center"/>
    </xf>
    <xf numFmtId="0" fontId="10" fillId="2" borderId="3" xfId="0" applyFont="1" applyFill="1" applyBorder="1" applyAlignment="1">
      <alignment horizontal="center"/>
    </xf>
    <xf numFmtId="0" fontId="11" fillId="0" borderId="12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164" fontId="12" fillId="0" borderId="12" xfId="1" applyNumberFormat="1" applyFont="1" applyFill="1" applyBorder="1" applyAlignment="1">
      <alignment horizontal="right" vertical="center" shrinkToFit="1"/>
    </xf>
    <xf numFmtId="0" fontId="11" fillId="0" borderId="3" xfId="0" applyFont="1" applyBorder="1" applyAlignment="1">
      <alignment horizontal="left" vertical="center" wrapText="1"/>
    </xf>
    <xf numFmtId="43" fontId="13" fillId="0" borderId="12" xfId="1" applyFont="1" applyFill="1" applyBorder="1" applyAlignment="1">
      <alignment horizontal="right" vertical="center" shrinkToFit="1"/>
    </xf>
    <xf numFmtId="0" fontId="0" fillId="0" borderId="6" xfId="0" applyBorder="1" applyAlignment="1">
      <alignment horizontal="center"/>
    </xf>
    <xf numFmtId="43" fontId="13" fillId="0" borderId="3" xfId="1" applyFont="1" applyFill="1" applyBorder="1" applyAlignment="1">
      <alignment horizontal="right" vertical="center" shrinkToFit="1"/>
    </xf>
    <xf numFmtId="0" fontId="0" fillId="3" borderId="3" xfId="0" applyFill="1" applyBorder="1" applyAlignment="1">
      <alignment horizontal="left"/>
    </xf>
    <xf numFmtId="166" fontId="13" fillId="0" borderId="3" xfId="1" applyNumberFormat="1" applyFont="1" applyFill="1" applyBorder="1" applyAlignment="1">
      <alignment horizontal="right" vertical="center" shrinkToFit="1"/>
    </xf>
    <xf numFmtId="164" fontId="13" fillId="0" borderId="12" xfId="1" applyNumberFormat="1" applyFont="1" applyFill="1" applyBorder="1" applyAlignment="1">
      <alignment horizontal="right" vertical="center" shrinkToFit="1"/>
    </xf>
    <xf numFmtId="164" fontId="14" fillId="0" borderId="12" xfId="1" applyNumberFormat="1" applyFont="1" applyFill="1" applyBorder="1" applyAlignment="1">
      <alignment horizontal="right" vertical="center" shrinkToFit="1"/>
    </xf>
    <xf numFmtId="0" fontId="15" fillId="0" borderId="8" xfId="0" applyFont="1" applyBorder="1" applyAlignment="1">
      <alignment horizontal="left"/>
    </xf>
    <xf numFmtId="0" fontId="15" fillId="0" borderId="0" xfId="0" applyFont="1" applyAlignment="1">
      <alignment horizontal="left"/>
    </xf>
    <xf numFmtId="0" fontId="0" fillId="2" borderId="3" xfId="0" applyFill="1" applyBorder="1" applyAlignment="1">
      <alignment horizontal="right"/>
    </xf>
    <xf numFmtId="0" fontId="2" fillId="4" borderId="3" xfId="0" applyFont="1" applyFill="1" applyBorder="1" applyAlignment="1">
      <alignment horizontal="right"/>
    </xf>
    <xf numFmtId="0" fontId="0" fillId="2" borderId="3" xfId="0" applyFill="1" applyBorder="1" applyAlignment="1">
      <alignment horizontal="left"/>
    </xf>
    <xf numFmtId="0" fontId="0" fillId="0" borderId="3" xfId="0" applyBorder="1" applyAlignment="1">
      <alignment horizontal="left" vertical="center" wrapText="1"/>
    </xf>
    <xf numFmtId="0" fontId="0" fillId="2" borderId="5" xfId="0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4" fillId="0" borderId="0" xfId="0" applyFont="1" applyAlignment="1">
      <alignment horizontal="center"/>
    </xf>
    <xf numFmtId="0" fontId="2" fillId="4" borderId="5" xfId="0" applyFont="1" applyFill="1" applyBorder="1" applyAlignment="1">
      <alignment horizontal="right"/>
    </xf>
    <xf numFmtId="0" fontId="2" fillId="4" borderId="2" xfId="0" applyFont="1" applyFill="1" applyBorder="1" applyAlignment="1">
      <alignment horizontal="right"/>
    </xf>
    <xf numFmtId="0" fontId="2" fillId="4" borderId="10" xfId="0" applyFont="1" applyFill="1" applyBorder="1" applyAlignment="1">
      <alignment horizontal="right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Fill="1"/>
    <xf numFmtId="0" fontId="2" fillId="0" borderId="13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164" fontId="2" fillId="0" borderId="0" xfId="0" applyNumberFormat="1" applyFont="1" applyFill="1" applyBorder="1"/>
    <xf numFmtId="0" fontId="0" fillId="0" borderId="14" xfId="0" applyFill="1" applyBorder="1"/>
    <xf numFmtId="0" fontId="5" fillId="0" borderId="0" xfId="0" applyFont="1" applyAlignment="1">
      <alignment horizontal="left" wrapText="1"/>
    </xf>
    <xf numFmtId="0" fontId="2" fillId="0" borderId="5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right"/>
    </xf>
    <xf numFmtId="164" fontId="2" fillId="0" borderId="3" xfId="0" applyNumberFormat="1" applyFont="1" applyFill="1" applyBorder="1"/>
    <xf numFmtId="0" fontId="0" fillId="0" borderId="10" xfId="0" applyFill="1" applyBorder="1"/>
  </cellXfs>
  <cellStyles count="4">
    <cellStyle name="Comma" xfId="1" builtinId="3"/>
    <cellStyle name="Comma [0]" xfId="2" builtinId="6"/>
    <cellStyle name="Normal" xfId="0" builtinId="0"/>
    <cellStyle name="Normal 4 2" xfId="3" xr:uid="{D9B8FBC2-8C87-43D6-907D-9E8ADDD5ED64}"/>
  </cellStyles>
  <dxfs count="0"/>
  <tableStyles count="0" defaultTableStyle="TableStyleMedium2" defaultPivotStyle="PivotStyleLight16"/>
  <colors>
    <mruColors>
      <color rgb="FF0000FF"/>
      <color rgb="FFEBF3FB"/>
      <color rgb="FFF7F7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31A4C-9E8F-4287-BF1C-17A5DA394B4B}">
  <dimension ref="B2:K167"/>
  <sheetViews>
    <sheetView showGridLines="0" tabSelected="1" topLeftCell="A142" zoomScaleNormal="100" workbookViewId="0">
      <selection activeCell="K150" sqref="K150"/>
    </sheetView>
  </sheetViews>
  <sheetFormatPr defaultRowHeight="14.25" x14ac:dyDescent="0.45"/>
  <cols>
    <col min="1" max="1" width="3.59765625" customWidth="1"/>
    <col min="2" max="2" width="5.86328125" style="1" customWidth="1"/>
    <col min="3" max="3" width="45.265625" customWidth="1"/>
    <col min="4" max="4" width="21.59765625" customWidth="1"/>
    <col min="5" max="5" width="8.73046875" style="1"/>
    <col min="6" max="6" width="9.1328125" customWidth="1"/>
    <col min="7" max="7" width="14.86328125" customWidth="1"/>
    <col min="8" max="8" width="16.59765625" customWidth="1"/>
    <col min="9" max="9" width="19.59765625" customWidth="1"/>
    <col min="11" max="11" width="14.86328125" bestFit="1" customWidth="1"/>
  </cols>
  <sheetData>
    <row r="2" spans="2:9" x14ac:dyDescent="0.45">
      <c r="B2" s="79" t="s">
        <v>0</v>
      </c>
      <c r="C2" s="79"/>
      <c r="D2" s="79"/>
      <c r="E2" s="79"/>
      <c r="F2" s="79"/>
      <c r="G2" s="79"/>
      <c r="H2" s="79"/>
      <c r="I2" s="79"/>
    </row>
    <row r="3" spans="2:9" x14ac:dyDescent="0.45">
      <c r="B3" s="12"/>
      <c r="C3" s="12"/>
      <c r="D3" s="12"/>
      <c r="E3" s="12"/>
      <c r="F3" s="12"/>
      <c r="G3" s="12"/>
      <c r="H3" s="12"/>
      <c r="I3" s="12"/>
    </row>
    <row r="5" spans="2:9" s="29" customFormat="1" ht="12.95" customHeight="1" x14ac:dyDescent="0.45">
      <c r="B5" s="29" t="s">
        <v>1</v>
      </c>
      <c r="D5" s="30" t="s">
        <v>2</v>
      </c>
      <c r="E5" s="30"/>
      <c r="F5" s="9"/>
      <c r="I5" s="9"/>
    </row>
    <row r="6" spans="2:9" s="29" customFormat="1" ht="12.95" customHeight="1" x14ac:dyDescent="0.45">
      <c r="B6" s="31"/>
      <c r="D6" s="30" t="s">
        <v>3</v>
      </c>
      <c r="E6" s="30"/>
      <c r="F6" s="11"/>
      <c r="G6" s="32"/>
      <c r="I6" s="9"/>
    </row>
    <row r="7" spans="2:9" s="29" customFormat="1" ht="12.95" customHeight="1" x14ac:dyDescent="0.45">
      <c r="B7" s="31"/>
      <c r="D7" s="30"/>
      <c r="E7" s="30"/>
      <c r="F7" s="11"/>
      <c r="G7" s="32"/>
      <c r="I7" s="9"/>
    </row>
    <row r="8" spans="2:9" s="29" customFormat="1" ht="12.95" customHeight="1" x14ac:dyDescent="0.45">
      <c r="B8" s="31"/>
      <c r="D8" s="30"/>
      <c r="E8" s="30"/>
      <c r="F8" s="11"/>
      <c r="G8" s="32"/>
      <c r="I8" s="9"/>
    </row>
    <row r="9" spans="2:9" s="29" customFormat="1" ht="12.95" customHeight="1" x14ac:dyDescent="0.45">
      <c r="B9" s="31"/>
      <c r="D9" s="30" t="s">
        <v>4</v>
      </c>
      <c r="E9" s="30"/>
      <c r="F9" s="11"/>
      <c r="G9" s="32"/>
      <c r="I9" s="9"/>
    </row>
    <row r="10" spans="2:9" s="29" customFormat="1" ht="12.95" customHeight="1" x14ac:dyDescent="0.45">
      <c r="B10" s="31"/>
      <c r="D10" s="30" t="s">
        <v>5</v>
      </c>
      <c r="E10" s="30"/>
      <c r="F10" s="11"/>
      <c r="G10" s="32"/>
      <c r="I10" s="9"/>
    </row>
    <row r="11" spans="2:9" s="29" customFormat="1" ht="12.95" customHeight="1" x14ac:dyDescent="0.45">
      <c r="B11" s="31"/>
      <c r="D11" s="30" t="s">
        <v>6</v>
      </c>
      <c r="E11" s="30"/>
      <c r="F11" s="11"/>
      <c r="G11" s="32"/>
      <c r="I11" s="9"/>
    </row>
    <row r="14" spans="2:9" s="7" customFormat="1" ht="11.65" x14ac:dyDescent="0.35">
      <c r="B14" s="8" t="s">
        <v>161</v>
      </c>
      <c r="E14" s="10"/>
    </row>
    <row r="15" spans="2:9" s="7" customFormat="1" ht="11.65" x14ac:dyDescent="0.35">
      <c r="B15" s="8" t="s">
        <v>7</v>
      </c>
      <c r="E15" s="10"/>
    </row>
    <row r="16" spans="2:9" s="7" customFormat="1" ht="11.65" x14ac:dyDescent="0.35">
      <c r="B16" s="8" t="s">
        <v>8</v>
      </c>
      <c r="E16" s="10"/>
    </row>
    <row r="17" spans="2:9" s="7" customFormat="1" ht="11.65" x14ac:dyDescent="0.35">
      <c r="B17" s="8" t="s">
        <v>9</v>
      </c>
      <c r="E17" s="10"/>
    </row>
    <row r="18" spans="2:9" s="7" customFormat="1" ht="11.65" x14ac:dyDescent="0.35">
      <c r="B18" s="8" t="s">
        <v>10</v>
      </c>
      <c r="E18" s="10"/>
    </row>
    <row r="21" spans="2:9" x14ac:dyDescent="0.45">
      <c r="B21" s="71" t="s">
        <v>162</v>
      </c>
      <c r="C21" s="52"/>
    </row>
    <row r="22" spans="2:9" s="4" customFormat="1" ht="18" customHeight="1" x14ac:dyDescent="0.45">
      <c r="B22" s="13" t="s">
        <v>11</v>
      </c>
      <c r="C22" s="13" t="s">
        <v>12</v>
      </c>
      <c r="D22" s="13" t="s">
        <v>13</v>
      </c>
      <c r="E22" s="13" t="s">
        <v>14</v>
      </c>
      <c r="F22" s="13" t="s">
        <v>15</v>
      </c>
      <c r="G22" s="13" t="s">
        <v>16</v>
      </c>
      <c r="H22" s="13" t="s">
        <v>17</v>
      </c>
      <c r="I22" s="13" t="s">
        <v>18</v>
      </c>
    </row>
    <row r="23" spans="2:9" s="1" customFormat="1" x14ac:dyDescent="0.45">
      <c r="B23" s="53" t="s">
        <v>19</v>
      </c>
      <c r="C23" s="53" t="s">
        <v>20</v>
      </c>
      <c r="D23" s="53"/>
      <c r="E23" s="53" t="s">
        <v>21</v>
      </c>
      <c r="F23" s="53" t="s">
        <v>22</v>
      </c>
      <c r="G23" s="53" t="s">
        <v>23</v>
      </c>
      <c r="H23" s="53" t="s">
        <v>24</v>
      </c>
      <c r="I23" s="14"/>
    </row>
    <row r="24" spans="2:9" x14ac:dyDescent="0.45">
      <c r="B24" s="74" t="s">
        <v>25</v>
      </c>
      <c r="C24" s="74"/>
      <c r="D24" s="74"/>
      <c r="E24" s="74"/>
      <c r="F24" s="74"/>
      <c r="G24" s="74"/>
      <c r="H24" s="74"/>
      <c r="I24" s="15"/>
    </row>
    <row r="25" spans="2:9" x14ac:dyDescent="0.45">
      <c r="B25" s="14">
        <v>1</v>
      </c>
      <c r="C25" s="15" t="s">
        <v>26</v>
      </c>
      <c r="D25" s="15" t="s">
        <v>27</v>
      </c>
      <c r="E25" s="14" t="s">
        <v>28</v>
      </c>
      <c r="F25" s="63">
        <f>9*1</f>
        <v>9</v>
      </c>
      <c r="G25" s="15"/>
      <c r="H25" s="16">
        <f>F25*G25</f>
        <v>0</v>
      </c>
      <c r="I25" s="15"/>
    </row>
    <row r="26" spans="2:9" x14ac:dyDescent="0.45">
      <c r="B26" s="14">
        <v>2</v>
      </c>
      <c r="C26" s="15" t="s">
        <v>29</v>
      </c>
      <c r="D26" s="15" t="s">
        <v>27</v>
      </c>
      <c r="E26" s="14" t="s">
        <v>30</v>
      </c>
      <c r="F26" s="63">
        <f>9*4.05</f>
        <v>36.449999999999996</v>
      </c>
      <c r="G26" s="15"/>
      <c r="H26" s="16">
        <f>F26*G26</f>
        <v>0</v>
      </c>
      <c r="I26" s="15"/>
    </row>
    <row r="27" spans="2:9" x14ac:dyDescent="0.45">
      <c r="B27" s="14">
        <v>3</v>
      </c>
      <c r="C27" s="15" t="s">
        <v>31</v>
      </c>
      <c r="D27" s="15" t="s">
        <v>27</v>
      </c>
      <c r="E27" s="14" t="s">
        <v>30</v>
      </c>
      <c r="F27" s="63">
        <f>9*6</f>
        <v>54</v>
      </c>
      <c r="G27" s="15"/>
      <c r="H27" s="16">
        <f>F27*G27</f>
        <v>0</v>
      </c>
      <c r="I27" s="15"/>
    </row>
    <row r="28" spans="2:9" x14ac:dyDescent="0.45">
      <c r="B28" s="17"/>
      <c r="C28" s="72" t="s">
        <v>32</v>
      </c>
      <c r="D28" s="72"/>
      <c r="E28" s="72"/>
      <c r="F28" s="72"/>
      <c r="G28" s="72"/>
      <c r="H28" s="18">
        <f>SUM(H25:H27)</f>
        <v>0</v>
      </c>
      <c r="I28" s="15"/>
    </row>
    <row r="29" spans="2:9" x14ac:dyDescent="0.45">
      <c r="B29" s="74" t="s">
        <v>33</v>
      </c>
      <c r="C29" s="74"/>
      <c r="D29" s="74"/>
      <c r="E29" s="74"/>
      <c r="F29" s="74"/>
      <c r="G29" s="74"/>
      <c r="H29" s="74"/>
      <c r="I29" s="15"/>
    </row>
    <row r="30" spans="2:9" x14ac:dyDescent="0.45">
      <c r="B30" s="14">
        <v>1</v>
      </c>
      <c r="C30" s="15" t="s">
        <v>34</v>
      </c>
      <c r="D30" s="15" t="s">
        <v>27</v>
      </c>
      <c r="E30" s="14" t="s">
        <v>30</v>
      </c>
      <c r="F30" s="63">
        <f>9*5.4</f>
        <v>48.6</v>
      </c>
      <c r="G30" s="15"/>
      <c r="H30" s="16">
        <f>F30*G30</f>
        <v>0</v>
      </c>
      <c r="I30" s="15"/>
    </row>
    <row r="31" spans="2:9" x14ac:dyDescent="0.45">
      <c r="B31" s="14">
        <v>2</v>
      </c>
      <c r="C31" s="15" t="s">
        <v>35</v>
      </c>
      <c r="D31" s="15"/>
      <c r="E31" s="56"/>
      <c r="F31" s="54"/>
      <c r="G31" s="15"/>
      <c r="H31" s="15"/>
      <c r="I31" s="15"/>
    </row>
    <row r="32" spans="2:9" x14ac:dyDescent="0.45">
      <c r="B32" s="14"/>
      <c r="C32" s="15" t="s">
        <v>36</v>
      </c>
      <c r="D32" s="15" t="s">
        <v>27</v>
      </c>
      <c r="E32" s="14" t="s">
        <v>30</v>
      </c>
      <c r="F32" s="63">
        <f>9*0.972</f>
        <v>8.7479999999999993</v>
      </c>
      <c r="G32" s="15"/>
      <c r="H32" s="16">
        <f t="shared" ref="H32:H34" si="0">F32*G32</f>
        <v>0</v>
      </c>
      <c r="I32" s="15"/>
    </row>
    <row r="33" spans="2:9" x14ac:dyDescent="0.45">
      <c r="B33" s="14"/>
      <c r="C33" s="15" t="s">
        <v>37</v>
      </c>
      <c r="D33" s="15"/>
      <c r="E33" s="14" t="s">
        <v>38</v>
      </c>
      <c r="F33" s="63">
        <f>9*88.214</f>
        <v>793.92599999999993</v>
      </c>
      <c r="G33" s="15"/>
      <c r="H33" s="16">
        <f t="shared" si="0"/>
        <v>0</v>
      </c>
      <c r="I33" s="15"/>
    </row>
    <row r="34" spans="2:9" x14ac:dyDescent="0.45">
      <c r="B34" s="14"/>
      <c r="C34" s="15" t="s">
        <v>39</v>
      </c>
      <c r="D34" s="15" t="s">
        <v>27</v>
      </c>
      <c r="E34" s="14" t="s">
        <v>40</v>
      </c>
      <c r="F34" s="63">
        <f>9*9.72</f>
        <v>87.48</v>
      </c>
      <c r="G34" s="15"/>
      <c r="H34" s="16">
        <f t="shared" si="0"/>
        <v>0</v>
      </c>
      <c r="I34" s="15"/>
    </row>
    <row r="35" spans="2:9" x14ac:dyDescent="0.45">
      <c r="B35" s="14">
        <v>3</v>
      </c>
      <c r="C35" s="15" t="s">
        <v>41</v>
      </c>
      <c r="D35" s="15"/>
      <c r="E35" s="57"/>
      <c r="F35" s="55"/>
      <c r="G35" s="15"/>
      <c r="H35" s="15"/>
      <c r="I35" s="15"/>
    </row>
    <row r="36" spans="2:9" x14ac:dyDescent="0.45">
      <c r="B36" s="14"/>
      <c r="C36" s="15" t="s">
        <v>42</v>
      </c>
      <c r="D36" s="15" t="s">
        <v>27</v>
      </c>
      <c r="E36" s="14" t="s">
        <v>30</v>
      </c>
      <c r="F36" s="63">
        <f>9*0.36</f>
        <v>3.2399999999999998</v>
      </c>
      <c r="G36" s="15"/>
      <c r="H36" s="16">
        <f>F36*G36</f>
        <v>0</v>
      </c>
      <c r="I36" s="15"/>
    </row>
    <row r="37" spans="2:9" x14ac:dyDescent="0.45">
      <c r="B37" s="14"/>
      <c r="C37" s="15" t="s">
        <v>43</v>
      </c>
      <c r="D37" s="15"/>
      <c r="E37" s="14" t="s">
        <v>44</v>
      </c>
      <c r="F37" s="63">
        <f>9*9</f>
        <v>81</v>
      </c>
      <c r="G37" s="15"/>
      <c r="H37" s="16">
        <f t="shared" ref="H37" si="1">F37*G37</f>
        <v>0</v>
      </c>
      <c r="I37" s="15"/>
    </row>
    <row r="38" spans="2:9" x14ac:dyDescent="0.45">
      <c r="B38" s="14">
        <v>4</v>
      </c>
      <c r="C38" s="15" t="s">
        <v>45</v>
      </c>
      <c r="D38" s="15"/>
      <c r="E38" s="57"/>
      <c r="F38" s="55"/>
      <c r="G38" s="15"/>
      <c r="H38" s="15"/>
      <c r="I38" s="15"/>
    </row>
    <row r="39" spans="2:9" x14ac:dyDescent="0.45">
      <c r="B39" s="14"/>
      <c r="C39" s="15" t="s">
        <v>42</v>
      </c>
      <c r="D39" s="15" t="s">
        <v>27</v>
      </c>
      <c r="E39" s="14" t="s">
        <v>30</v>
      </c>
      <c r="F39" s="63">
        <f>9*0.27</f>
        <v>2.4300000000000002</v>
      </c>
      <c r="G39" s="15"/>
      <c r="H39" s="16">
        <f t="shared" ref="H39:H40" si="2">F39*G39</f>
        <v>0</v>
      </c>
      <c r="I39" s="15"/>
    </row>
    <row r="40" spans="2:9" x14ac:dyDescent="0.45">
      <c r="B40" s="14"/>
      <c r="C40" s="15" t="s">
        <v>43</v>
      </c>
      <c r="D40" s="15" t="s">
        <v>27</v>
      </c>
      <c r="E40" s="14" t="s">
        <v>44</v>
      </c>
      <c r="F40" s="63">
        <f>9*9</f>
        <v>81</v>
      </c>
      <c r="G40" s="15"/>
      <c r="H40" s="16">
        <f t="shared" si="2"/>
        <v>0</v>
      </c>
      <c r="I40" s="15"/>
    </row>
    <row r="41" spans="2:9" x14ac:dyDescent="0.45">
      <c r="B41" s="14">
        <v>5</v>
      </c>
      <c r="C41" s="15" t="s">
        <v>46</v>
      </c>
      <c r="D41" s="15"/>
      <c r="E41" s="57"/>
      <c r="F41" s="55"/>
      <c r="G41" s="15"/>
      <c r="H41" s="15"/>
      <c r="I41" s="15"/>
    </row>
    <row r="42" spans="2:9" x14ac:dyDescent="0.45">
      <c r="B42" s="14"/>
      <c r="C42" s="15" t="s">
        <v>47</v>
      </c>
      <c r="D42" s="15" t="s">
        <v>27</v>
      </c>
      <c r="E42" s="14" t="s">
        <v>30</v>
      </c>
      <c r="F42" s="63">
        <f>9*2.4</f>
        <v>21.599999999999998</v>
      </c>
      <c r="G42" s="15"/>
      <c r="H42" s="16">
        <f>F42*G42</f>
        <v>0</v>
      </c>
      <c r="I42" s="15"/>
    </row>
    <row r="43" spans="2:9" x14ac:dyDescent="0.45">
      <c r="B43" s="14">
        <v>6</v>
      </c>
      <c r="C43" s="15" t="s">
        <v>48</v>
      </c>
      <c r="D43" s="15"/>
      <c r="E43" s="14"/>
      <c r="F43" s="15"/>
      <c r="G43" s="15"/>
      <c r="H43" s="15"/>
      <c r="I43" s="15"/>
    </row>
    <row r="44" spans="2:9" x14ac:dyDescent="0.45">
      <c r="B44" s="14"/>
      <c r="C44" s="15" t="s">
        <v>49</v>
      </c>
      <c r="D44" s="15" t="s">
        <v>27</v>
      </c>
      <c r="E44" s="14" t="s">
        <v>30</v>
      </c>
      <c r="F44" s="63">
        <f>9*1.99</f>
        <v>17.91</v>
      </c>
      <c r="G44" s="15"/>
      <c r="H44" s="16">
        <f>F44*G44</f>
        <v>0</v>
      </c>
      <c r="I44" s="15"/>
    </row>
    <row r="45" spans="2:9" x14ac:dyDescent="0.45">
      <c r="B45" s="17"/>
      <c r="C45" s="72" t="s">
        <v>50</v>
      </c>
      <c r="D45" s="72"/>
      <c r="E45" s="72"/>
      <c r="F45" s="72"/>
      <c r="G45" s="72"/>
      <c r="H45" s="18">
        <f>SUM(H30:H44)</f>
        <v>0</v>
      </c>
      <c r="I45" s="15"/>
    </row>
    <row r="46" spans="2:9" x14ac:dyDescent="0.45">
      <c r="B46" s="74" t="s">
        <v>51</v>
      </c>
      <c r="C46" s="74"/>
      <c r="D46" s="74"/>
      <c r="E46" s="74"/>
      <c r="F46" s="74"/>
      <c r="G46" s="74"/>
      <c r="H46" s="74"/>
      <c r="I46" s="15"/>
    </row>
    <row r="47" spans="2:9" x14ac:dyDescent="0.45">
      <c r="B47" s="14">
        <v>1</v>
      </c>
      <c r="C47" s="15" t="s">
        <v>52</v>
      </c>
      <c r="D47" s="15" t="s">
        <v>27</v>
      </c>
      <c r="E47" s="14" t="s">
        <v>30</v>
      </c>
      <c r="F47" s="63">
        <v>225</v>
      </c>
      <c r="G47" s="15"/>
      <c r="H47" s="15"/>
      <c r="I47" s="15"/>
    </row>
    <row r="48" spans="2:9" x14ac:dyDescent="0.45">
      <c r="B48" s="14">
        <v>2</v>
      </c>
      <c r="C48" s="15" t="s">
        <v>53</v>
      </c>
      <c r="D48" s="15" t="s">
        <v>27</v>
      </c>
      <c r="E48" s="14" t="s">
        <v>30</v>
      </c>
      <c r="F48" s="63">
        <v>225</v>
      </c>
      <c r="G48" s="15"/>
      <c r="H48" s="16">
        <f t="shared" ref="H48:H50" si="3">F48*G48</f>
        <v>0</v>
      </c>
      <c r="I48" s="15"/>
    </row>
    <row r="49" spans="2:9" x14ac:dyDescent="0.45">
      <c r="B49" s="14">
        <v>3</v>
      </c>
      <c r="C49" s="15" t="s">
        <v>54</v>
      </c>
      <c r="D49" s="15" t="s">
        <v>27</v>
      </c>
      <c r="E49" s="14" t="s">
        <v>30</v>
      </c>
      <c r="F49" s="63">
        <v>225</v>
      </c>
      <c r="G49" s="16"/>
      <c r="H49" s="16">
        <f t="shared" si="3"/>
        <v>0</v>
      </c>
      <c r="I49" s="15"/>
    </row>
    <row r="50" spans="2:9" x14ac:dyDescent="0.45">
      <c r="B50" s="14">
        <v>4</v>
      </c>
      <c r="C50" s="15" t="s">
        <v>55</v>
      </c>
      <c r="D50" s="15" t="s">
        <v>27</v>
      </c>
      <c r="E50" s="14" t="s">
        <v>30</v>
      </c>
      <c r="F50" s="63">
        <v>225</v>
      </c>
      <c r="G50" s="16"/>
      <c r="H50" s="16">
        <f t="shared" si="3"/>
        <v>0</v>
      </c>
      <c r="I50" s="15"/>
    </row>
    <row r="51" spans="2:9" x14ac:dyDescent="0.45">
      <c r="B51" s="17"/>
      <c r="C51" s="72" t="s">
        <v>56</v>
      </c>
      <c r="D51" s="72"/>
      <c r="E51" s="72"/>
      <c r="F51" s="72"/>
      <c r="G51" s="72"/>
      <c r="H51" s="18">
        <f>SUM(H48:H50)</f>
        <v>0</v>
      </c>
      <c r="I51" s="15"/>
    </row>
    <row r="52" spans="2:9" x14ac:dyDescent="0.45">
      <c r="B52" s="74" t="s">
        <v>57</v>
      </c>
      <c r="C52" s="74"/>
      <c r="D52" s="74"/>
      <c r="E52" s="74"/>
      <c r="F52" s="74"/>
      <c r="G52" s="74"/>
      <c r="H52" s="74"/>
      <c r="I52" s="15"/>
    </row>
    <row r="53" spans="2:9" x14ac:dyDescent="0.45">
      <c r="B53" s="14">
        <v>1</v>
      </c>
      <c r="C53" s="15" t="s">
        <v>58</v>
      </c>
      <c r="D53" s="15" t="s">
        <v>27</v>
      </c>
      <c r="E53" s="14" t="s">
        <v>44</v>
      </c>
      <c r="F53" s="63">
        <v>18</v>
      </c>
      <c r="G53" s="15"/>
      <c r="H53" s="16">
        <f t="shared" ref="H53:H56" si="4">F53*G53</f>
        <v>0</v>
      </c>
      <c r="I53" s="15"/>
    </row>
    <row r="54" spans="2:9" x14ac:dyDescent="0.45">
      <c r="B54" s="14">
        <v>2</v>
      </c>
      <c r="C54" s="15" t="s">
        <v>59</v>
      </c>
      <c r="D54" s="15" t="s">
        <v>27</v>
      </c>
      <c r="E54" s="14" t="s">
        <v>44</v>
      </c>
      <c r="F54" s="63">
        <v>18</v>
      </c>
      <c r="G54" s="15"/>
      <c r="H54" s="16">
        <f t="shared" si="4"/>
        <v>0</v>
      </c>
      <c r="I54" s="15"/>
    </row>
    <row r="55" spans="2:9" x14ac:dyDescent="0.45">
      <c r="B55" s="14">
        <v>3</v>
      </c>
      <c r="C55" s="15" t="s">
        <v>60</v>
      </c>
      <c r="D55" s="15" t="s">
        <v>27</v>
      </c>
      <c r="E55" s="14" t="s">
        <v>44</v>
      </c>
      <c r="F55" s="63">
        <v>54</v>
      </c>
      <c r="G55" s="16"/>
      <c r="H55" s="16">
        <f t="shared" si="4"/>
        <v>0</v>
      </c>
      <c r="I55" s="15"/>
    </row>
    <row r="56" spans="2:9" x14ac:dyDescent="0.45">
      <c r="B56" s="14">
        <v>4</v>
      </c>
      <c r="C56" s="15" t="s">
        <v>61</v>
      </c>
      <c r="D56" s="15" t="s">
        <v>27</v>
      </c>
      <c r="E56" s="14" t="s">
        <v>44</v>
      </c>
      <c r="F56" s="63">
        <v>18</v>
      </c>
      <c r="G56" s="16"/>
      <c r="H56" s="16">
        <f t="shared" si="4"/>
        <v>0</v>
      </c>
      <c r="I56" s="15"/>
    </row>
    <row r="57" spans="2:9" x14ac:dyDescent="0.45">
      <c r="B57" s="17"/>
      <c r="C57" s="72" t="s">
        <v>62</v>
      </c>
      <c r="D57" s="72"/>
      <c r="E57" s="72"/>
      <c r="F57" s="72"/>
      <c r="G57" s="72"/>
      <c r="H57" s="18">
        <f>SUM(H53:H56)</f>
        <v>0</v>
      </c>
      <c r="I57" s="15"/>
    </row>
    <row r="58" spans="2:9" x14ac:dyDescent="0.45">
      <c r="B58" s="74" t="s">
        <v>63</v>
      </c>
      <c r="C58" s="74"/>
      <c r="D58" s="74"/>
      <c r="E58" s="74"/>
      <c r="F58" s="74"/>
      <c r="G58" s="74"/>
      <c r="H58" s="74"/>
      <c r="I58" s="15"/>
    </row>
    <row r="59" spans="2:9" x14ac:dyDescent="0.45">
      <c r="B59" s="14">
        <v>1</v>
      </c>
      <c r="C59" s="15" t="s">
        <v>157</v>
      </c>
      <c r="D59" s="15" t="s">
        <v>27</v>
      </c>
      <c r="E59" s="14" t="s">
        <v>64</v>
      </c>
      <c r="F59" s="63">
        <f>24*9</f>
        <v>216</v>
      </c>
      <c r="G59" s="15"/>
      <c r="H59" s="16">
        <f t="shared" ref="H59" si="5">F59*G59</f>
        <v>0</v>
      </c>
      <c r="I59" s="15"/>
    </row>
    <row r="60" spans="2:9" x14ac:dyDescent="0.45">
      <c r="B60" s="17"/>
      <c r="C60" s="72" t="s">
        <v>65</v>
      </c>
      <c r="D60" s="72"/>
      <c r="E60" s="72"/>
      <c r="F60" s="72"/>
      <c r="G60" s="72"/>
      <c r="H60" s="18">
        <f>SUM(H59)</f>
        <v>0</v>
      </c>
      <c r="I60" s="15"/>
    </row>
    <row r="61" spans="2:9" x14ac:dyDescent="0.45">
      <c r="B61" s="74" t="s">
        <v>66</v>
      </c>
      <c r="C61" s="74"/>
      <c r="D61" s="74"/>
      <c r="E61" s="74"/>
      <c r="F61" s="74"/>
      <c r="G61" s="74"/>
      <c r="H61" s="74"/>
      <c r="I61" s="15"/>
    </row>
    <row r="62" spans="2:9" x14ac:dyDescent="0.45">
      <c r="B62" s="14">
        <v>1</v>
      </c>
      <c r="C62" s="15" t="s">
        <v>67</v>
      </c>
      <c r="D62" s="15" t="s">
        <v>27</v>
      </c>
      <c r="E62" s="14" t="s">
        <v>40</v>
      </c>
      <c r="F62" s="63">
        <v>594</v>
      </c>
      <c r="G62" s="15"/>
      <c r="H62" s="16">
        <f>F62*G62</f>
        <v>0</v>
      </c>
      <c r="I62" s="15"/>
    </row>
    <row r="63" spans="2:9" x14ac:dyDescent="0.45">
      <c r="B63" s="14">
        <v>2</v>
      </c>
      <c r="C63" s="15" t="s">
        <v>68</v>
      </c>
      <c r="D63" s="15" t="s">
        <v>27</v>
      </c>
      <c r="E63" s="14" t="s">
        <v>40</v>
      </c>
      <c r="F63" s="63">
        <v>594</v>
      </c>
      <c r="G63" s="15"/>
      <c r="H63" s="16">
        <f>F63*G63</f>
        <v>0</v>
      </c>
      <c r="I63" s="15"/>
    </row>
    <row r="64" spans="2:9" x14ac:dyDescent="0.45">
      <c r="B64" s="17"/>
      <c r="C64" s="72" t="s">
        <v>69</v>
      </c>
      <c r="D64" s="72"/>
      <c r="E64" s="72"/>
      <c r="F64" s="72"/>
      <c r="G64" s="72"/>
      <c r="H64" s="18">
        <f>SUM(H62:H63)</f>
        <v>0</v>
      </c>
      <c r="I64" s="15"/>
    </row>
    <row r="65" spans="2:11" x14ac:dyDescent="0.45">
      <c r="B65" s="74" t="s">
        <v>70</v>
      </c>
      <c r="C65" s="74"/>
      <c r="D65" s="74"/>
      <c r="E65" s="74"/>
      <c r="F65" s="74"/>
      <c r="G65" s="74"/>
      <c r="H65" s="74"/>
      <c r="I65" s="15"/>
    </row>
    <row r="66" spans="2:11" x14ac:dyDescent="0.45">
      <c r="B66" s="14">
        <v>1</v>
      </c>
      <c r="C66" s="15" t="s">
        <v>71</v>
      </c>
      <c r="D66" s="15" t="s">
        <v>27</v>
      </c>
      <c r="E66" s="14" t="s">
        <v>44</v>
      </c>
      <c r="F66" s="63">
        <f>9*1</f>
        <v>9</v>
      </c>
      <c r="G66" s="15"/>
      <c r="H66" s="16">
        <f t="shared" ref="H66:H72" si="6">F66*G66</f>
        <v>0</v>
      </c>
      <c r="I66" s="15"/>
    </row>
    <row r="67" spans="2:11" x14ac:dyDescent="0.45">
      <c r="B67" s="14">
        <v>2</v>
      </c>
      <c r="C67" s="15" t="s">
        <v>72</v>
      </c>
      <c r="D67" s="15" t="s">
        <v>27</v>
      </c>
      <c r="E67" s="14" t="s">
        <v>30</v>
      </c>
      <c r="F67" s="63">
        <f>9*0.4</f>
        <v>3.6</v>
      </c>
      <c r="G67" s="15"/>
      <c r="H67" s="16">
        <f>F67*G67</f>
        <v>0</v>
      </c>
      <c r="I67" s="15"/>
    </row>
    <row r="68" spans="2:11" x14ac:dyDescent="0.45">
      <c r="B68" s="14">
        <v>3</v>
      </c>
      <c r="C68" s="15" t="s">
        <v>149</v>
      </c>
      <c r="D68" s="15" t="s">
        <v>27</v>
      </c>
      <c r="E68" s="14" t="s">
        <v>30</v>
      </c>
      <c r="F68" s="65">
        <v>1.44</v>
      </c>
      <c r="G68" s="15"/>
      <c r="H68" s="16">
        <f>F68*G68</f>
        <v>0</v>
      </c>
      <c r="I68" s="15"/>
    </row>
    <row r="69" spans="2:11" x14ac:dyDescent="0.45">
      <c r="B69" s="14">
        <v>4</v>
      </c>
      <c r="C69" s="15" t="s">
        <v>150</v>
      </c>
      <c r="D69" s="15" t="s">
        <v>27</v>
      </c>
      <c r="E69" s="14" t="s">
        <v>30</v>
      </c>
      <c r="F69" s="65">
        <v>0.72</v>
      </c>
      <c r="G69" s="15"/>
      <c r="H69" s="16">
        <f t="shared" si="6"/>
        <v>0</v>
      </c>
      <c r="I69" s="15"/>
    </row>
    <row r="70" spans="2:11" x14ac:dyDescent="0.45">
      <c r="B70" s="14">
        <v>5</v>
      </c>
      <c r="C70" s="15" t="s">
        <v>151</v>
      </c>
      <c r="D70" s="15" t="s">
        <v>27</v>
      </c>
      <c r="E70" s="14" t="s">
        <v>44</v>
      </c>
      <c r="F70" s="65">
        <v>162</v>
      </c>
      <c r="G70" s="15"/>
      <c r="H70" s="16">
        <f t="shared" si="6"/>
        <v>0</v>
      </c>
      <c r="I70" s="15"/>
    </row>
    <row r="71" spans="2:11" x14ac:dyDescent="0.45">
      <c r="B71" s="14">
        <v>6</v>
      </c>
      <c r="C71" s="15" t="s">
        <v>152</v>
      </c>
      <c r="D71" s="15" t="s">
        <v>27</v>
      </c>
      <c r="E71" s="14" t="s">
        <v>153</v>
      </c>
      <c r="F71" s="65">
        <v>27</v>
      </c>
      <c r="G71" s="15"/>
      <c r="H71" s="16">
        <f t="shared" si="6"/>
        <v>0</v>
      </c>
      <c r="I71" s="15"/>
    </row>
    <row r="72" spans="2:11" x14ac:dyDescent="0.45">
      <c r="B72" s="14">
        <v>7</v>
      </c>
      <c r="C72" s="15" t="s">
        <v>154</v>
      </c>
      <c r="D72" s="15" t="s">
        <v>27</v>
      </c>
      <c r="E72" s="14" t="s">
        <v>153</v>
      </c>
      <c r="F72" s="65">
        <v>9</v>
      </c>
      <c r="G72" s="15"/>
      <c r="H72" s="16">
        <f t="shared" si="6"/>
        <v>0</v>
      </c>
      <c r="I72" s="15"/>
    </row>
    <row r="73" spans="2:11" x14ac:dyDescent="0.45">
      <c r="B73" s="17"/>
      <c r="C73" s="72" t="s">
        <v>73</v>
      </c>
      <c r="D73" s="72"/>
      <c r="E73" s="72"/>
      <c r="F73" s="72"/>
      <c r="G73" s="72"/>
      <c r="H73" s="18">
        <f>SUM(H66:H72)</f>
        <v>0</v>
      </c>
      <c r="I73" s="15"/>
    </row>
    <row r="74" spans="2:11" ht="17.25" customHeight="1" x14ac:dyDescent="0.45">
      <c r="B74" s="80" t="s">
        <v>74</v>
      </c>
      <c r="C74" s="81"/>
      <c r="D74" s="81"/>
      <c r="E74" s="81"/>
      <c r="F74" s="81"/>
      <c r="G74" s="82"/>
      <c r="H74" s="37">
        <f>H28+H45+H51+H57+H60+H64+H73</f>
        <v>0</v>
      </c>
      <c r="I74" s="38"/>
    </row>
    <row r="75" spans="2:11" x14ac:dyDescent="0.45">
      <c r="B75" s="83"/>
      <c r="C75" s="84"/>
      <c r="D75" s="84"/>
      <c r="E75" s="84"/>
      <c r="F75" s="84"/>
      <c r="G75" s="84"/>
      <c r="H75" s="25"/>
      <c r="I75" s="33"/>
      <c r="K75" s="2"/>
    </row>
    <row r="76" spans="2:11" x14ac:dyDescent="0.45">
      <c r="B76" s="70" t="s">
        <v>75</v>
      </c>
      <c r="C76" s="27"/>
      <c r="D76" s="27"/>
      <c r="E76" s="26"/>
      <c r="F76" s="27"/>
      <c r="G76" s="27"/>
      <c r="H76" s="27"/>
      <c r="I76" s="34"/>
      <c r="K76" s="3"/>
    </row>
    <row r="77" spans="2:11" x14ac:dyDescent="0.45">
      <c r="B77" s="13" t="s">
        <v>11</v>
      </c>
      <c r="C77" s="13" t="s">
        <v>12</v>
      </c>
      <c r="D77" s="13" t="s">
        <v>13</v>
      </c>
      <c r="E77" s="13" t="s">
        <v>14</v>
      </c>
      <c r="F77" s="13" t="s">
        <v>15</v>
      </c>
      <c r="G77" s="13" t="s">
        <v>76</v>
      </c>
      <c r="H77" s="13" t="s">
        <v>77</v>
      </c>
      <c r="I77" s="13" t="s">
        <v>78</v>
      </c>
    </row>
    <row r="78" spans="2:11" x14ac:dyDescent="0.45">
      <c r="B78" s="58" t="s">
        <v>19</v>
      </c>
      <c r="C78" s="58" t="s">
        <v>20</v>
      </c>
      <c r="D78" s="58"/>
      <c r="E78" s="58" t="s">
        <v>21</v>
      </c>
      <c r="F78" s="58" t="s">
        <v>22</v>
      </c>
      <c r="G78" s="58" t="s">
        <v>23</v>
      </c>
      <c r="H78" s="58" t="s">
        <v>24</v>
      </c>
      <c r="I78" s="15"/>
    </row>
    <row r="79" spans="2:11" x14ac:dyDescent="0.45">
      <c r="B79" s="76" t="s">
        <v>79</v>
      </c>
      <c r="C79" s="77"/>
      <c r="D79" s="77"/>
      <c r="E79" s="77"/>
      <c r="F79" s="77"/>
      <c r="G79" s="77"/>
      <c r="H79" s="78"/>
      <c r="I79" s="15"/>
    </row>
    <row r="80" spans="2:11" x14ac:dyDescent="0.45">
      <c r="B80" s="14">
        <v>1</v>
      </c>
      <c r="C80" s="15" t="s">
        <v>80</v>
      </c>
      <c r="D80" s="21" t="s">
        <v>27</v>
      </c>
      <c r="E80" s="14" t="s">
        <v>81</v>
      </c>
      <c r="F80" s="68">
        <v>4017</v>
      </c>
      <c r="G80" s="16"/>
      <c r="H80" s="16"/>
      <c r="I80" s="15"/>
    </row>
    <row r="81" spans="2:9" x14ac:dyDescent="0.45">
      <c r="B81" s="14">
        <v>2</v>
      </c>
      <c r="C81" s="15" t="s">
        <v>82</v>
      </c>
      <c r="D81" s="21" t="s">
        <v>27</v>
      </c>
      <c r="E81" s="14" t="s">
        <v>83</v>
      </c>
      <c r="F81" s="68">
        <v>16068</v>
      </c>
      <c r="G81" s="16"/>
      <c r="H81" s="16"/>
      <c r="I81" s="15"/>
    </row>
    <row r="82" spans="2:9" x14ac:dyDescent="0.45">
      <c r="B82" s="17"/>
      <c r="C82" s="72"/>
      <c r="D82" s="72"/>
      <c r="E82" s="72"/>
      <c r="F82" s="72"/>
      <c r="G82" s="72"/>
      <c r="H82" s="18"/>
      <c r="I82" s="15"/>
    </row>
    <row r="83" spans="2:9" x14ac:dyDescent="0.45">
      <c r="B83" s="74" t="s">
        <v>84</v>
      </c>
      <c r="C83" s="74"/>
      <c r="D83" s="74"/>
      <c r="E83" s="74"/>
      <c r="F83" s="74"/>
      <c r="G83" s="74"/>
      <c r="H83" s="74"/>
      <c r="I83" s="15"/>
    </row>
    <row r="84" spans="2:9" x14ac:dyDescent="0.45">
      <c r="B84" s="14">
        <v>1</v>
      </c>
      <c r="C84" s="15" t="s">
        <v>156</v>
      </c>
      <c r="D84" s="15" t="s">
        <v>27</v>
      </c>
      <c r="E84" s="14" t="s">
        <v>44</v>
      </c>
      <c r="F84" s="63">
        <v>2678</v>
      </c>
      <c r="G84" s="16"/>
      <c r="H84" s="16">
        <f>F84*G84</f>
        <v>0</v>
      </c>
      <c r="I84" s="15"/>
    </row>
    <row r="85" spans="2:9" x14ac:dyDescent="0.45">
      <c r="B85" s="14">
        <v>2</v>
      </c>
      <c r="C85" s="15" t="s">
        <v>85</v>
      </c>
      <c r="D85" s="15" t="s">
        <v>27</v>
      </c>
      <c r="E85" s="14" t="s">
        <v>30</v>
      </c>
      <c r="F85" s="63">
        <v>21</v>
      </c>
      <c r="G85" s="19"/>
      <c r="H85" s="19">
        <f t="shared" ref="H85:H89" si="7">F85*G85</f>
        <v>0</v>
      </c>
      <c r="I85" s="15"/>
    </row>
    <row r="86" spans="2:9" x14ac:dyDescent="0.45">
      <c r="B86" s="14">
        <v>3</v>
      </c>
      <c r="C86" s="15" t="s">
        <v>86</v>
      </c>
      <c r="D86" s="15" t="s">
        <v>27</v>
      </c>
      <c r="E86" s="14" t="s">
        <v>87</v>
      </c>
      <c r="F86" s="63">
        <v>84</v>
      </c>
      <c r="G86" s="19"/>
      <c r="H86" s="19">
        <f t="shared" si="7"/>
        <v>0</v>
      </c>
      <c r="I86" s="15"/>
    </row>
    <row r="87" spans="2:9" x14ac:dyDescent="0.45">
      <c r="B87" s="14">
        <v>4</v>
      </c>
      <c r="C87" s="15" t="s">
        <v>88</v>
      </c>
      <c r="D87" s="15" t="s">
        <v>27</v>
      </c>
      <c r="E87" s="14" t="s">
        <v>89</v>
      </c>
      <c r="F87" s="63">
        <v>32</v>
      </c>
      <c r="G87" s="19"/>
      <c r="H87" s="19">
        <f t="shared" si="7"/>
        <v>0</v>
      </c>
      <c r="I87" s="15"/>
    </row>
    <row r="88" spans="2:9" x14ac:dyDescent="0.45">
      <c r="B88" s="14">
        <v>5</v>
      </c>
      <c r="C88" s="15" t="s">
        <v>90</v>
      </c>
      <c r="D88" s="15" t="s">
        <v>27</v>
      </c>
      <c r="E88" s="14" t="s">
        <v>44</v>
      </c>
      <c r="F88" s="63">
        <v>100</v>
      </c>
      <c r="G88" s="19"/>
      <c r="H88" s="19">
        <f t="shared" si="7"/>
        <v>0</v>
      </c>
      <c r="I88" s="15"/>
    </row>
    <row r="89" spans="2:9" x14ac:dyDescent="0.45">
      <c r="B89" s="14">
        <v>6</v>
      </c>
      <c r="C89" s="15" t="s">
        <v>155</v>
      </c>
      <c r="D89" s="15" t="s">
        <v>27</v>
      </c>
      <c r="E89" s="14" t="s">
        <v>89</v>
      </c>
      <c r="F89" s="67">
        <v>45</v>
      </c>
      <c r="G89" s="19"/>
      <c r="H89" s="19">
        <f t="shared" si="7"/>
        <v>0</v>
      </c>
      <c r="I89" s="15"/>
    </row>
    <row r="90" spans="2:9" x14ac:dyDescent="0.45">
      <c r="B90" s="17"/>
      <c r="C90" s="72" t="s">
        <v>91</v>
      </c>
      <c r="D90" s="72"/>
      <c r="E90" s="72"/>
      <c r="F90" s="72"/>
      <c r="G90" s="72"/>
      <c r="H90" s="18">
        <f>SUM(H84:H89)</f>
        <v>0</v>
      </c>
      <c r="I90" s="15"/>
    </row>
    <row r="91" spans="2:9" x14ac:dyDescent="0.45">
      <c r="B91" s="74" t="s">
        <v>92</v>
      </c>
      <c r="C91" s="74"/>
      <c r="D91" s="74"/>
      <c r="E91" s="74"/>
      <c r="F91" s="74"/>
      <c r="G91" s="74"/>
      <c r="H91" s="74"/>
      <c r="I91" s="15"/>
    </row>
    <row r="92" spans="2:9" ht="15.75" x14ac:dyDescent="0.45">
      <c r="B92" s="14">
        <v>1</v>
      </c>
      <c r="C92" s="66" t="s">
        <v>159</v>
      </c>
      <c r="D92" s="15" t="s">
        <v>27</v>
      </c>
      <c r="E92" s="14" t="s">
        <v>44</v>
      </c>
      <c r="F92" s="69">
        <v>16068</v>
      </c>
      <c r="G92" s="23"/>
      <c r="H92" s="16">
        <f t="shared" ref="H92" si="8">F92*G92</f>
        <v>0</v>
      </c>
      <c r="I92" s="15"/>
    </row>
    <row r="93" spans="2:9" x14ac:dyDescent="0.45">
      <c r="B93" s="14"/>
      <c r="C93" s="20"/>
      <c r="D93" s="21"/>
      <c r="E93" s="22"/>
      <c r="F93" s="22"/>
      <c r="G93" s="23"/>
      <c r="H93" s="16"/>
      <c r="I93" s="15"/>
    </row>
    <row r="94" spans="2:9" x14ac:dyDescent="0.45">
      <c r="B94" s="72" t="s">
        <v>93</v>
      </c>
      <c r="C94" s="72"/>
      <c r="D94" s="72"/>
      <c r="E94" s="72"/>
      <c r="F94" s="72"/>
      <c r="G94" s="72"/>
      <c r="H94" s="18">
        <f>SUM(H92:H93)</f>
        <v>0</v>
      </c>
      <c r="I94" s="15"/>
    </row>
    <row r="95" spans="2:9" x14ac:dyDescent="0.45">
      <c r="B95" s="74" t="s">
        <v>94</v>
      </c>
      <c r="C95" s="74"/>
      <c r="D95" s="74"/>
      <c r="E95" s="74"/>
      <c r="F95" s="74"/>
      <c r="G95" s="74"/>
      <c r="H95" s="74"/>
      <c r="I95" s="15"/>
    </row>
    <row r="96" spans="2:9" x14ac:dyDescent="0.45">
      <c r="B96" s="14">
        <v>1</v>
      </c>
      <c r="C96" s="15" t="s">
        <v>95</v>
      </c>
      <c r="D96" s="15" t="s">
        <v>27</v>
      </c>
      <c r="E96" s="14" t="s">
        <v>96</v>
      </c>
      <c r="F96" s="63">
        <v>27</v>
      </c>
      <c r="G96" s="19"/>
      <c r="H96" s="19">
        <f t="shared" ref="H96" si="9">F96*G96</f>
        <v>0</v>
      </c>
      <c r="I96" s="75"/>
    </row>
    <row r="97" spans="2:11" x14ac:dyDescent="0.45">
      <c r="B97" s="14"/>
      <c r="C97" s="15"/>
      <c r="D97" s="21"/>
      <c r="E97" s="15"/>
      <c r="F97" s="15"/>
      <c r="G97" s="19"/>
      <c r="H97" s="19"/>
      <c r="I97" s="75"/>
    </row>
    <row r="98" spans="2:11" x14ac:dyDescent="0.45">
      <c r="B98" s="72" t="s">
        <v>163</v>
      </c>
      <c r="C98" s="72"/>
      <c r="D98" s="72"/>
      <c r="E98" s="72"/>
      <c r="F98" s="72"/>
      <c r="G98" s="72"/>
      <c r="H98" s="24">
        <f>SUM(H96:H97)</f>
        <v>0</v>
      </c>
      <c r="I98" s="15"/>
    </row>
    <row r="99" spans="2:11" ht="16.5" customHeight="1" x14ac:dyDescent="0.45">
      <c r="B99" s="73" t="s">
        <v>97</v>
      </c>
      <c r="C99" s="73"/>
      <c r="D99" s="73"/>
      <c r="E99" s="73"/>
      <c r="F99" s="73"/>
      <c r="G99" s="73"/>
      <c r="H99" s="37">
        <f>H82+H90+H94+H98</f>
        <v>0</v>
      </c>
      <c r="I99" s="36"/>
    </row>
    <row r="100" spans="2:11" x14ac:dyDescent="0.45">
      <c r="B100" s="64"/>
      <c r="C100" s="25"/>
      <c r="D100" s="25"/>
      <c r="E100" s="39"/>
      <c r="F100" s="25"/>
      <c r="G100" s="25"/>
      <c r="H100" s="25"/>
      <c r="I100" s="33"/>
    </row>
    <row r="101" spans="2:11" x14ac:dyDescent="0.45">
      <c r="B101" s="70" t="s">
        <v>98</v>
      </c>
      <c r="C101" s="27"/>
      <c r="D101" s="27"/>
      <c r="E101" s="26"/>
      <c r="F101" s="27"/>
      <c r="G101" s="27"/>
      <c r="H101" s="27"/>
      <c r="I101" s="34"/>
      <c r="K101" s="3"/>
    </row>
    <row r="102" spans="2:11" x14ac:dyDescent="0.45">
      <c r="B102" s="13" t="s">
        <v>11</v>
      </c>
      <c r="C102" s="13" t="s">
        <v>12</v>
      </c>
      <c r="D102" s="13" t="s">
        <v>13</v>
      </c>
      <c r="E102" s="13" t="s">
        <v>14</v>
      </c>
      <c r="F102" s="13" t="s">
        <v>15</v>
      </c>
      <c r="G102" s="13" t="s">
        <v>76</v>
      </c>
      <c r="H102" s="13" t="s">
        <v>77</v>
      </c>
      <c r="I102" s="13" t="s">
        <v>78</v>
      </c>
    </row>
    <row r="103" spans="2:11" x14ac:dyDescent="0.45">
      <c r="B103" s="58" t="s">
        <v>19</v>
      </c>
      <c r="C103" s="58" t="s">
        <v>20</v>
      </c>
      <c r="D103" s="58"/>
      <c r="E103" s="58" t="s">
        <v>21</v>
      </c>
      <c r="F103" s="58" t="s">
        <v>22</v>
      </c>
      <c r="G103" s="58" t="s">
        <v>23</v>
      </c>
      <c r="H103" s="58" t="s">
        <v>24</v>
      </c>
      <c r="I103" s="15"/>
    </row>
    <row r="104" spans="2:11" x14ac:dyDescent="0.45">
      <c r="B104" s="74" t="s">
        <v>99</v>
      </c>
      <c r="C104" s="74"/>
      <c r="D104" s="74"/>
      <c r="E104" s="74"/>
      <c r="F104" s="74"/>
      <c r="G104" s="74"/>
      <c r="H104" s="74"/>
      <c r="I104" s="15"/>
    </row>
    <row r="105" spans="2:11" x14ac:dyDescent="0.45">
      <c r="B105" s="14">
        <v>1</v>
      </c>
      <c r="C105" s="15" t="s">
        <v>100</v>
      </c>
      <c r="D105" s="15" t="s">
        <v>27</v>
      </c>
      <c r="E105" s="14" t="s">
        <v>44</v>
      </c>
      <c r="F105" s="63">
        <v>810</v>
      </c>
      <c r="G105" s="16"/>
      <c r="H105" s="16"/>
      <c r="I105" s="15"/>
    </row>
    <row r="106" spans="2:11" x14ac:dyDescent="0.45">
      <c r="B106" s="14">
        <v>2</v>
      </c>
      <c r="C106" s="15" t="s">
        <v>101</v>
      </c>
      <c r="D106" s="15" t="s">
        <v>27</v>
      </c>
      <c r="E106" s="14" t="s">
        <v>102</v>
      </c>
      <c r="F106" s="63">
        <v>18</v>
      </c>
      <c r="G106" s="19"/>
      <c r="H106" s="19">
        <f t="shared" ref="H106:H109" si="10">F106*G106</f>
        <v>0</v>
      </c>
      <c r="I106" s="15"/>
    </row>
    <row r="107" spans="2:11" x14ac:dyDescent="0.45">
      <c r="B107" s="14">
        <v>3</v>
      </c>
      <c r="C107" s="15" t="s">
        <v>103</v>
      </c>
      <c r="D107" s="15" t="s">
        <v>27</v>
      </c>
      <c r="E107" s="14" t="s">
        <v>44</v>
      </c>
      <c r="F107" s="63">
        <v>810</v>
      </c>
      <c r="G107" s="19"/>
      <c r="H107" s="19">
        <f t="shared" si="10"/>
        <v>0</v>
      </c>
      <c r="I107" s="15"/>
    </row>
    <row r="108" spans="2:11" x14ac:dyDescent="0.45">
      <c r="B108" s="14">
        <v>4</v>
      </c>
      <c r="C108" s="15" t="s">
        <v>104</v>
      </c>
      <c r="D108" s="15" t="s">
        <v>27</v>
      </c>
      <c r="E108" s="14" t="s">
        <v>44</v>
      </c>
      <c r="F108" s="63">
        <v>810</v>
      </c>
      <c r="G108" s="19"/>
      <c r="H108" s="19">
        <f t="shared" si="10"/>
        <v>0</v>
      </c>
      <c r="I108" s="15"/>
    </row>
    <row r="109" spans="2:11" x14ac:dyDescent="0.45">
      <c r="B109" s="14">
        <v>5</v>
      </c>
      <c r="C109" s="15" t="s">
        <v>105</v>
      </c>
      <c r="D109" s="15" t="s">
        <v>27</v>
      </c>
      <c r="E109" s="14" t="s">
        <v>106</v>
      </c>
      <c r="F109" s="63">
        <v>9</v>
      </c>
      <c r="G109" s="19"/>
      <c r="H109" s="19">
        <f t="shared" si="10"/>
        <v>0</v>
      </c>
      <c r="I109" s="15"/>
    </row>
    <row r="110" spans="2:11" x14ac:dyDescent="0.45">
      <c r="B110" s="17"/>
      <c r="C110" s="72" t="s">
        <v>107</v>
      </c>
      <c r="D110" s="72"/>
      <c r="E110" s="72"/>
      <c r="F110" s="72"/>
      <c r="G110" s="72"/>
      <c r="H110" s="18">
        <f>SUM(H106:H109)</f>
        <v>0</v>
      </c>
      <c r="I110" s="15"/>
    </row>
    <row r="111" spans="2:11" ht="16.5" customHeight="1" x14ac:dyDescent="0.45">
      <c r="B111" s="73" t="s">
        <v>108</v>
      </c>
      <c r="C111" s="73"/>
      <c r="D111" s="73"/>
      <c r="E111" s="73"/>
      <c r="F111" s="73"/>
      <c r="G111" s="73"/>
      <c r="H111" s="37">
        <f>H110</f>
        <v>0</v>
      </c>
      <c r="I111" s="36"/>
    </row>
    <row r="112" spans="2:11" s="85" customFormat="1" ht="16.5" customHeight="1" x14ac:dyDescent="0.45">
      <c r="B112" s="86"/>
      <c r="C112" s="87"/>
      <c r="D112" s="87"/>
      <c r="E112" s="87"/>
      <c r="F112" s="87"/>
      <c r="G112" s="87"/>
      <c r="H112" s="88"/>
      <c r="I112" s="89"/>
    </row>
    <row r="113" spans="2:11" x14ac:dyDescent="0.45">
      <c r="B113" s="70" t="s">
        <v>109</v>
      </c>
      <c r="C113" s="27"/>
      <c r="D113" s="27"/>
      <c r="E113" s="26"/>
      <c r="F113" s="27"/>
      <c r="G113" s="27"/>
      <c r="H113" s="27"/>
      <c r="I113" s="34"/>
      <c r="K113" s="3"/>
    </row>
    <row r="114" spans="2:11" x14ac:dyDescent="0.45">
      <c r="B114" s="13" t="s">
        <v>11</v>
      </c>
      <c r="C114" s="13" t="s">
        <v>12</v>
      </c>
      <c r="D114" s="13" t="s">
        <v>13</v>
      </c>
      <c r="E114" s="13" t="s">
        <v>14</v>
      </c>
      <c r="F114" s="13" t="s">
        <v>15</v>
      </c>
      <c r="G114" s="13" t="s">
        <v>76</v>
      </c>
      <c r="H114" s="13" t="s">
        <v>77</v>
      </c>
      <c r="I114" s="13" t="s">
        <v>78</v>
      </c>
    </row>
    <row r="115" spans="2:11" x14ac:dyDescent="0.45">
      <c r="B115" s="58" t="s">
        <v>19</v>
      </c>
      <c r="C115" s="58" t="s">
        <v>20</v>
      </c>
      <c r="D115" s="58"/>
      <c r="E115" s="58" t="s">
        <v>21</v>
      </c>
      <c r="F115" s="58" t="s">
        <v>22</v>
      </c>
      <c r="G115" s="58" t="s">
        <v>23</v>
      </c>
      <c r="H115" s="58" t="s">
        <v>24</v>
      </c>
      <c r="I115" s="15"/>
    </row>
    <row r="116" spans="2:11" x14ac:dyDescent="0.45">
      <c r="B116" s="74" t="s">
        <v>110</v>
      </c>
      <c r="C116" s="74"/>
      <c r="D116" s="74"/>
      <c r="E116" s="74"/>
      <c r="F116" s="74"/>
      <c r="G116" s="74"/>
      <c r="H116" s="74"/>
      <c r="I116" s="15"/>
    </row>
    <row r="117" spans="2:11" x14ac:dyDescent="0.45">
      <c r="B117" s="14">
        <v>1</v>
      </c>
      <c r="C117" s="15" t="s">
        <v>111</v>
      </c>
      <c r="D117" s="15" t="s">
        <v>27</v>
      </c>
      <c r="E117" s="14" t="s">
        <v>112</v>
      </c>
      <c r="F117" s="63">
        <v>135</v>
      </c>
      <c r="G117" s="16"/>
      <c r="H117" s="16">
        <f>F117*G117</f>
        <v>0</v>
      </c>
      <c r="I117" s="15"/>
    </row>
    <row r="118" spans="2:11" x14ac:dyDescent="0.45">
      <c r="B118" s="14">
        <v>2</v>
      </c>
      <c r="C118" s="15" t="s">
        <v>113</v>
      </c>
      <c r="D118" s="15" t="s">
        <v>27</v>
      </c>
      <c r="E118" s="14" t="s">
        <v>112</v>
      </c>
      <c r="F118" s="63">
        <v>9</v>
      </c>
      <c r="G118" s="16"/>
      <c r="H118" s="16">
        <f t="shared" ref="H118:H124" si="11">F118*G118</f>
        <v>0</v>
      </c>
      <c r="I118" s="15"/>
    </row>
    <row r="119" spans="2:11" x14ac:dyDescent="0.45">
      <c r="B119" s="14">
        <v>3</v>
      </c>
      <c r="C119" s="15" t="s">
        <v>114</v>
      </c>
      <c r="D119" s="15" t="s">
        <v>27</v>
      </c>
      <c r="E119" s="14" t="s">
        <v>14</v>
      </c>
      <c r="F119" s="63">
        <v>11</v>
      </c>
      <c r="G119" s="16"/>
      <c r="H119" s="16">
        <f>F119*G119</f>
        <v>0</v>
      </c>
      <c r="I119" s="15"/>
    </row>
    <row r="120" spans="2:11" x14ac:dyDescent="0.45">
      <c r="B120" s="14">
        <v>4</v>
      </c>
      <c r="C120" s="15" t="s">
        <v>115</v>
      </c>
      <c r="D120" s="15" t="s">
        <v>27</v>
      </c>
      <c r="E120" s="14" t="s">
        <v>14</v>
      </c>
      <c r="F120" s="63">
        <v>9</v>
      </c>
      <c r="G120" s="16"/>
      <c r="H120" s="16">
        <f t="shared" si="11"/>
        <v>0</v>
      </c>
      <c r="I120" s="15"/>
    </row>
    <row r="121" spans="2:11" x14ac:dyDescent="0.45">
      <c r="B121" s="14">
        <v>5</v>
      </c>
      <c r="C121" s="15" t="s">
        <v>116</v>
      </c>
      <c r="D121" s="15" t="s">
        <v>27</v>
      </c>
      <c r="E121" s="14" t="s">
        <v>14</v>
      </c>
      <c r="F121" s="63">
        <v>18</v>
      </c>
      <c r="G121" s="16"/>
      <c r="H121" s="16">
        <f>F121*G121</f>
        <v>0</v>
      </c>
      <c r="I121" s="15"/>
    </row>
    <row r="122" spans="2:11" x14ac:dyDescent="0.45">
      <c r="B122" s="14">
        <v>6</v>
      </c>
      <c r="C122" s="15" t="s">
        <v>117</v>
      </c>
      <c r="D122" s="15" t="s">
        <v>27</v>
      </c>
      <c r="E122" s="14" t="s">
        <v>14</v>
      </c>
      <c r="F122" s="63">
        <v>9</v>
      </c>
      <c r="G122" s="19"/>
      <c r="H122" s="16">
        <f t="shared" si="11"/>
        <v>0</v>
      </c>
      <c r="I122" s="15"/>
    </row>
    <row r="123" spans="2:11" x14ac:dyDescent="0.45">
      <c r="B123" s="14">
        <v>7</v>
      </c>
      <c r="C123" s="15" t="s">
        <v>118</v>
      </c>
      <c r="D123" s="15" t="s">
        <v>27</v>
      </c>
      <c r="E123" s="14" t="s">
        <v>14</v>
      </c>
      <c r="F123" s="63">
        <v>18</v>
      </c>
      <c r="G123" s="19"/>
      <c r="H123" s="16">
        <f t="shared" si="11"/>
        <v>0</v>
      </c>
      <c r="I123" s="15"/>
    </row>
    <row r="124" spans="2:11" x14ac:dyDescent="0.45">
      <c r="B124" s="14">
        <v>8</v>
      </c>
      <c r="C124" s="15" t="s">
        <v>119</v>
      </c>
      <c r="D124" s="15" t="s">
        <v>27</v>
      </c>
      <c r="E124" s="14" t="s">
        <v>14</v>
      </c>
      <c r="F124" s="63">
        <v>45</v>
      </c>
      <c r="G124" s="19"/>
      <c r="H124" s="16">
        <f t="shared" si="11"/>
        <v>0</v>
      </c>
      <c r="I124" s="15"/>
    </row>
    <row r="125" spans="2:11" x14ac:dyDescent="0.45">
      <c r="B125" s="14"/>
      <c r="C125" s="59"/>
      <c r="D125" s="62"/>
      <c r="E125" s="60"/>
      <c r="F125" s="61"/>
      <c r="G125" s="19"/>
      <c r="H125" s="19"/>
      <c r="I125" s="15"/>
    </row>
    <row r="126" spans="2:11" x14ac:dyDescent="0.45">
      <c r="B126" s="17"/>
      <c r="C126" s="72" t="s">
        <v>120</v>
      </c>
      <c r="D126" s="72"/>
      <c r="E126" s="72"/>
      <c r="F126" s="72"/>
      <c r="G126" s="72"/>
      <c r="H126" s="18">
        <f>SUM(H117:H125)</f>
        <v>0</v>
      </c>
      <c r="I126" s="15"/>
    </row>
    <row r="127" spans="2:11" x14ac:dyDescent="0.45">
      <c r="B127" s="74" t="s">
        <v>121</v>
      </c>
      <c r="C127" s="74"/>
      <c r="D127" s="74"/>
      <c r="E127" s="74"/>
      <c r="F127" s="74"/>
      <c r="G127" s="74"/>
      <c r="H127" s="74"/>
      <c r="I127" s="15"/>
    </row>
    <row r="128" spans="2:11" x14ac:dyDescent="0.45">
      <c r="B128" s="14">
        <v>1</v>
      </c>
      <c r="C128" s="20" t="s">
        <v>158</v>
      </c>
      <c r="D128" s="15" t="s">
        <v>27</v>
      </c>
      <c r="E128" s="14" t="s">
        <v>122</v>
      </c>
      <c r="F128" s="63">
        <v>9</v>
      </c>
      <c r="G128" s="23"/>
      <c r="H128" s="16">
        <f t="shared" ref="H128" si="12">F128*G128</f>
        <v>0</v>
      </c>
      <c r="I128" s="15"/>
    </row>
    <row r="129" spans="2:11" x14ac:dyDescent="0.45">
      <c r="B129" s="14"/>
      <c r="C129" s="20"/>
      <c r="D129" s="21"/>
      <c r="E129" s="22"/>
      <c r="F129" s="22"/>
      <c r="G129" s="23"/>
      <c r="H129" s="16"/>
      <c r="I129" s="15"/>
    </row>
    <row r="130" spans="2:11" x14ac:dyDescent="0.45">
      <c r="B130" s="72" t="s">
        <v>123</v>
      </c>
      <c r="C130" s="72"/>
      <c r="D130" s="72"/>
      <c r="E130" s="72"/>
      <c r="F130" s="72"/>
      <c r="G130" s="72"/>
      <c r="H130" s="18">
        <f>SUM(H128:H129)</f>
        <v>0</v>
      </c>
      <c r="I130" s="15"/>
    </row>
    <row r="131" spans="2:11" x14ac:dyDescent="0.45">
      <c r="B131" s="74" t="s">
        <v>124</v>
      </c>
      <c r="C131" s="74"/>
      <c r="D131" s="74"/>
      <c r="E131" s="74"/>
      <c r="F131" s="74"/>
      <c r="G131" s="74"/>
      <c r="H131" s="74"/>
      <c r="I131" s="15"/>
    </row>
    <row r="132" spans="2:11" x14ac:dyDescent="0.45">
      <c r="B132" s="14">
        <v>1</v>
      </c>
      <c r="C132" s="15" t="s">
        <v>125</v>
      </c>
      <c r="D132" s="15" t="s">
        <v>27</v>
      </c>
      <c r="E132" s="14" t="s">
        <v>122</v>
      </c>
      <c r="F132" s="63">
        <v>9</v>
      </c>
      <c r="G132" s="19"/>
      <c r="H132" s="19">
        <f t="shared" ref="H132" si="13">F132*G132</f>
        <v>0</v>
      </c>
      <c r="I132" s="75"/>
    </row>
    <row r="133" spans="2:11" x14ac:dyDescent="0.45">
      <c r="B133" s="14"/>
      <c r="C133" s="15"/>
      <c r="D133" s="21"/>
      <c r="E133" s="15"/>
      <c r="F133" s="15"/>
      <c r="G133" s="19"/>
      <c r="H133" s="19"/>
      <c r="I133" s="75"/>
    </row>
    <row r="134" spans="2:11" x14ac:dyDescent="0.45">
      <c r="B134" s="72" t="s">
        <v>126</v>
      </c>
      <c r="C134" s="72"/>
      <c r="D134" s="72"/>
      <c r="E134" s="72"/>
      <c r="F134" s="72"/>
      <c r="G134" s="72"/>
      <c r="H134" s="24">
        <f>SUM(H132:H133)</f>
        <v>0</v>
      </c>
      <c r="I134" s="15"/>
    </row>
    <row r="135" spans="2:11" ht="16.5" customHeight="1" x14ac:dyDescent="0.45">
      <c r="B135" s="73" t="s">
        <v>127</v>
      </c>
      <c r="C135" s="73"/>
      <c r="D135" s="73"/>
      <c r="E135" s="73"/>
      <c r="F135" s="73"/>
      <c r="G135" s="73"/>
      <c r="H135" s="37">
        <f>H126+H130+H134</f>
        <v>0</v>
      </c>
      <c r="I135" s="36"/>
    </row>
    <row r="136" spans="2:11" s="85" customFormat="1" ht="11.65" customHeight="1" x14ac:dyDescent="0.45">
      <c r="B136" s="86"/>
      <c r="C136" s="87"/>
      <c r="D136" s="87"/>
      <c r="E136" s="87"/>
      <c r="F136" s="87"/>
      <c r="G136" s="87"/>
      <c r="H136" s="88"/>
      <c r="I136" s="89"/>
    </row>
    <row r="137" spans="2:11" x14ac:dyDescent="0.45">
      <c r="B137" s="70" t="s">
        <v>128</v>
      </c>
      <c r="C137" s="27"/>
      <c r="D137" s="27"/>
      <c r="E137" s="26"/>
      <c r="F137" s="27"/>
      <c r="G137" s="27"/>
      <c r="H137" s="27"/>
      <c r="I137" s="34"/>
      <c r="K137" s="3"/>
    </row>
    <row r="138" spans="2:11" x14ac:dyDescent="0.45">
      <c r="B138" s="13" t="s">
        <v>11</v>
      </c>
      <c r="C138" s="13" t="s">
        <v>12</v>
      </c>
      <c r="D138" s="13" t="s">
        <v>13</v>
      </c>
      <c r="E138" s="13" t="s">
        <v>14</v>
      </c>
      <c r="F138" s="13" t="s">
        <v>15</v>
      </c>
      <c r="G138" s="13" t="s">
        <v>76</v>
      </c>
      <c r="H138" s="13" t="s">
        <v>77</v>
      </c>
      <c r="I138" s="13" t="s">
        <v>78</v>
      </c>
    </row>
    <row r="139" spans="2:11" x14ac:dyDescent="0.45">
      <c r="B139" s="58" t="s">
        <v>19</v>
      </c>
      <c r="C139" s="58" t="s">
        <v>20</v>
      </c>
      <c r="D139" s="58"/>
      <c r="E139" s="58" t="s">
        <v>21</v>
      </c>
      <c r="F139" s="58" t="s">
        <v>22</v>
      </c>
      <c r="G139" s="58" t="s">
        <v>23</v>
      </c>
      <c r="H139" s="58" t="s">
        <v>24</v>
      </c>
      <c r="I139" s="15"/>
    </row>
    <row r="140" spans="2:11" x14ac:dyDescent="0.45">
      <c r="B140" s="74" t="s">
        <v>129</v>
      </c>
      <c r="C140" s="74"/>
      <c r="D140" s="74"/>
      <c r="E140" s="74"/>
      <c r="F140" s="74"/>
      <c r="G140" s="74"/>
      <c r="H140" s="74"/>
      <c r="I140" s="15"/>
    </row>
    <row r="141" spans="2:11" x14ac:dyDescent="0.45">
      <c r="B141" s="14">
        <v>1</v>
      </c>
      <c r="C141" s="15" t="s">
        <v>130</v>
      </c>
      <c r="D141" s="15" t="s">
        <v>27</v>
      </c>
      <c r="E141" s="14" t="s">
        <v>28</v>
      </c>
      <c r="F141" s="68">
        <v>135</v>
      </c>
      <c r="G141" s="16"/>
      <c r="H141" s="16">
        <f>F141*G141</f>
        <v>0</v>
      </c>
      <c r="I141" s="15"/>
    </row>
    <row r="142" spans="2:11" x14ac:dyDescent="0.45">
      <c r="B142" s="14">
        <v>2</v>
      </c>
      <c r="C142" s="15" t="s">
        <v>131</v>
      </c>
      <c r="D142" s="15" t="s">
        <v>27</v>
      </c>
      <c r="E142" s="14" t="s">
        <v>132</v>
      </c>
      <c r="F142" s="68">
        <v>2025</v>
      </c>
      <c r="G142" s="19"/>
      <c r="H142" s="19">
        <f t="shared" ref="H142:H143" si="14">F142*G142</f>
        <v>0</v>
      </c>
      <c r="I142" s="15"/>
    </row>
    <row r="143" spans="2:11" x14ac:dyDescent="0.45">
      <c r="B143" s="14">
        <v>3</v>
      </c>
      <c r="C143" s="15" t="s">
        <v>133</v>
      </c>
      <c r="D143" s="15" t="s">
        <v>27</v>
      </c>
      <c r="E143" s="14" t="s">
        <v>134</v>
      </c>
      <c r="F143" s="68">
        <v>20250</v>
      </c>
      <c r="G143" s="19"/>
      <c r="H143" s="19">
        <f t="shared" si="14"/>
        <v>0</v>
      </c>
      <c r="I143" s="15"/>
    </row>
    <row r="144" spans="2:11" x14ac:dyDescent="0.45">
      <c r="B144" s="14"/>
      <c r="C144" s="59"/>
      <c r="D144" s="62"/>
      <c r="E144" s="60"/>
      <c r="F144" s="61"/>
      <c r="G144" s="19"/>
      <c r="H144" s="19"/>
      <c r="I144" s="15"/>
    </row>
    <row r="145" spans="2:11" x14ac:dyDescent="0.45">
      <c r="B145" s="17"/>
      <c r="C145" s="72" t="s">
        <v>135</v>
      </c>
      <c r="D145" s="72"/>
      <c r="E145" s="72"/>
      <c r="F145" s="72"/>
      <c r="G145" s="72"/>
      <c r="H145" s="18">
        <f>SUM(H141:H144)</f>
        <v>0</v>
      </c>
      <c r="I145" s="15"/>
    </row>
    <row r="146" spans="2:11" ht="16.5" customHeight="1" x14ac:dyDescent="0.45">
      <c r="B146" s="73" t="s">
        <v>136</v>
      </c>
      <c r="C146" s="73"/>
      <c r="D146" s="73"/>
      <c r="E146" s="73"/>
      <c r="F146" s="73"/>
      <c r="G146" s="73"/>
      <c r="H146" s="37">
        <f>H145</f>
        <v>0</v>
      </c>
      <c r="I146" s="36"/>
    </row>
    <row r="147" spans="2:11" s="85" customFormat="1" ht="13.9" customHeight="1" x14ac:dyDescent="0.45">
      <c r="B147" s="86"/>
      <c r="C147" s="87"/>
      <c r="D147" s="87"/>
      <c r="E147" s="87"/>
      <c r="F147" s="87"/>
      <c r="G147" s="87"/>
      <c r="H147" s="88"/>
      <c r="I147" s="89"/>
    </row>
    <row r="148" spans="2:11" x14ac:dyDescent="0.45">
      <c r="B148" s="70" t="s">
        <v>137</v>
      </c>
      <c r="C148" s="27"/>
      <c r="D148" s="27"/>
      <c r="E148" s="26"/>
      <c r="F148" s="27"/>
      <c r="G148" s="27"/>
      <c r="H148" s="27"/>
      <c r="I148" s="34"/>
      <c r="K148" s="3"/>
    </row>
    <row r="149" spans="2:11" x14ac:dyDescent="0.45">
      <c r="B149" s="13" t="s">
        <v>11</v>
      </c>
      <c r="C149" s="13" t="s">
        <v>12</v>
      </c>
      <c r="D149" s="13" t="s">
        <v>13</v>
      </c>
      <c r="E149" s="13" t="s">
        <v>14</v>
      </c>
      <c r="F149" s="13" t="s">
        <v>15</v>
      </c>
      <c r="G149" s="13" t="s">
        <v>76</v>
      </c>
      <c r="H149" s="13" t="s">
        <v>77</v>
      </c>
      <c r="I149" s="13" t="s">
        <v>78</v>
      </c>
    </row>
    <row r="150" spans="2:11" x14ac:dyDescent="0.45">
      <c r="B150" s="58" t="s">
        <v>19</v>
      </c>
      <c r="C150" s="58" t="s">
        <v>20</v>
      </c>
      <c r="D150" s="58"/>
      <c r="E150" s="58" t="s">
        <v>21</v>
      </c>
      <c r="F150" s="58" t="s">
        <v>22</v>
      </c>
      <c r="G150" s="58" t="s">
        <v>23</v>
      </c>
      <c r="H150" s="58" t="s">
        <v>24</v>
      </c>
      <c r="I150" s="15"/>
    </row>
    <row r="151" spans="2:11" x14ac:dyDescent="0.45">
      <c r="B151" s="74" t="s">
        <v>138</v>
      </c>
      <c r="C151" s="74"/>
      <c r="D151" s="74"/>
      <c r="E151" s="74"/>
      <c r="F151" s="74"/>
      <c r="G151" s="74"/>
      <c r="H151" s="74"/>
      <c r="I151" s="15"/>
    </row>
    <row r="152" spans="2:11" x14ac:dyDescent="0.45">
      <c r="B152" s="14">
        <v>1</v>
      </c>
      <c r="C152" s="15" t="s">
        <v>139</v>
      </c>
      <c r="D152" s="15" t="s">
        <v>27</v>
      </c>
      <c r="E152" s="14" t="s">
        <v>44</v>
      </c>
      <c r="F152" s="63">
        <v>4017</v>
      </c>
      <c r="G152" s="19"/>
      <c r="H152" s="19">
        <f>F152*G152</f>
        <v>0</v>
      </c>
      <c r="I152" s="15"/>
    </row>
    <row r="153" spans="2:11" x14ac:dyDescent="0.45">
      <c r="B153" s="14">
        <v>2</v>
      </c>
      <c r="C153" s="15" t="s">
        <v>140</v>
      </c>
      <c r="D153" s="15" t="s">
        <v>27</v>
      </c>
      <c r="E153" s="14" t="s">
        <v>44</v>
      </c>
      <c r="F153" s="63">
        <v>4017</v>
      </c>
      <c r="G153" s="19"/>
      <c r="H153" s="19">
        <f>F153*G153</f>
        <v>0</v>
      </c>
      <c r="I153" s="15"/>
    </row>
    <row r="154" spans="2:11" x14ac:dyDescent="0.45">
      <c r="B154" s="14">
        <v>3</v>
      </c>
      <c r="C154" s="15" t="s">
        <v>141</v>
      </c>
      <c r="D154" s="15" t="s">
        <v>27</v>
      </c>
      <c r="E154" s="14" t="s">
        <v>44</v>
      </c>
      <c r="F154" s="63">
        <v>4017</v>
      </c>
      <c r="G154" s="19"/>
      <c r="H154" s="19">
        <f>F154*G154</f>
        <v>0</v>
      </c>
      <c r="I154" s="15"/>
    </row>
    <row r="155" spans="2:11" x14ac:dyDescent="0.45">
      <c r="B155" s="14"/>
      <c r="C155" s="59"/>
      <c r="D155" s="62"/>
      <c r="E155" s="60"/>
      <c r="F155" s="63"/>
      <c r="G155" s="19"/>
      <c r="H155" s="19"/>
      <c r="I155" s="15"/>
    </row>
    <row r="156" spans="2:11" x14ac:dyDescent="0.45">
      <c r="B156" s="17"/>
      <c r="C156" s="72" t="s">
        <v>142</v>
      </c>
      <c r="D156" s="72"/>
      <c r="E156" s="72"/>
      <c r="F156" s="72"/>
      <c r="G156" s="72"/>
      <c r="H156" s="18">
        <f>SUM(H152:H155)</f>
        <v>0</v>
      </c>
      <c r="I156" s="15"/>
    </row>
    <row r="157" spans="2:11" ht="16.5" customHeight="1" x14ac:dyDescent="0.45">
      <c r="B157" s="73" t="s">
        <v>143</v>
      </c>
      <c r="C157" s="73"/>
      <c r="D157" s="73"/>
      <c r="E157" s="73"/>
      <c r="F157" s="73"/>
      <c r="G157" s="73"/>
      <c r="H157" s="37">
        <f>H156</f>
        <v>0</v>
      </c>
      <c r="I157" s="36"/>
    </row>
    <row r="158" spans="2:11" s="85" customFormat="1" ht="16.5" customHeight="1" x14ac:dyDescent="0.45">
      <c r="B158" s="91"/>
      <c r="C158" s="92"/>
      <c r="D158" s="92"/>
      <c r="E158" s="92"/>
      <c r="F158" s="92"/>
      <c r="G158" s="92"/>
      <c r="H158" s="93"/>
      <c r="I158" s="94"/>
    </row>
    <row r="159" spans="2:11" s="5" customFormat="1" ht="18" customHeight="1" x14ac:dyDescent="0.45">
      <c r="B159" s="45"/>
      <c r="C159" s="46"/>
      <c r="D159" s="46"/>
      <c r="E159" s="47"/>
      <c r="F159" s="46"/>
      <c r="G159" s="48" t="s">
        <v>144</v>
      </c>
      <c r="H159" s="49">
        <f>H74+H99+H111+H135+H146+H157</f>
        <v>0</v>
      </c>
      <c r="I159" s="50"/>
    </row>
    <row r="160" spans="2:11" s="5" customFormat="1" ht="16.350000000000001" customHeight="1" x14ac:dyDescent="0.45">
      <c r="B160" s="45"/>
      <c r="C160" s="46"/>
      <c r="D160" s="46"/>
      <c r="E160" s="47"/>
      <c r="F160" s="46"/>
      <c r="G160" s="48" t="s">
        <v>145</v>
      </c>
      <c r="H160" s="49">
        <f>11%*H159</f>
        <v>0</v>
      </c>
      <c r="I160" s="51" t="s">
        <v>146</v>
      </c>
    </row>
    <row r="161" spans="2:9" ht="17.25" customHeight="1" x14ac:dyDescent="0.5">
      <c r="B161" s="40"/>
      <c r="C161" s="41"/>
      <c r="D161" s="41"/>
      <c r="E161" s="42"/>
      <c r="F161" s="41"/>
      <c r="G161" s="44" t="s">
        <v>147</v>
      </c>
      <c r="H161" s="37">
        <f>SUM(H159:H160)</f>
        <v>0</v>
      </c>
      <c r="I161" s="43"/>
    </row>
    <row r="162" spans="2:9" ht="7.15" customHeight="1" x14ac:dyDescent="0.45">
      <c r="B162" s="39"/>
      <c r="C162" s="25"/>
      <c r="D162" s="25"/>
      <c r="E162" s="39"/>
      <c r="F162" s="25"/>
      <c r="G162" s="35"/>
    </row>
    <row r="163" spans="2:9" ht="40.5" customHeight="1" x14ac:dyDescent="0.45">
      <c r="B163" s="90" t="s">
        <v>160</v>
      </c>
      <c r="C163" s="90"/>
      <c r="D163" s="90"/>
      <c r="E163" s="90"/>
      <c r="F163" s="90"/>
    </row>
    <row r="164" spans="2:9" x14ac:dyDescent="0.45">
      <c r="G164" s="6"/>
      <c r="H164" s="3"/>
    </row>
    <row r="165" spans="2:9" ht="23.25" customHeight="1" x14ac:dyDescent="0.45">
      <c r="G165" s="6"/>
      <c r="H165" s="3"/>
    </row>
    <row r="166" spans="2:9" x14ac:dyDescent="0.45">
      <c r="G166" s="6"/>
    </row>
    <row r="167" spans="2:9" x14ac:dyDescent="0.45">
      <c r="B167" s="28" t="s">
        <v>148</v>
      </c>
    </row>
  </sheetData>
  <mergeCells count="45">
    <mergeCell ref="B83:H83"/>
    <mergeCell ref="I96:I97"/>
    <mergeCell ref="B94:G94"/>
    <mergeCell ref="B95:H95"/>
    <mergeCell ref="C90:G90"/>
    <mergeCell ref="B91:H91"/>
    <mergeCell ref="B163:F163"/>
    <mergeCell ref="B79:H79"/>
    <mergeCell ref="B2:I2"/>
    <mergeCell ref="B24:H24"/>
    <mergeCell ref="B29:H29"/>
    <mergeCell ref="B46:H46"/>
    <mergeCell ref="B52:H52"/>
    <mergeCell ref="C28:G28"/>
    <mergeCell ref="C45:G45"/>
    <mergeCell ref="C51:G51"/>
    <mergeCell ref="C57:G57"/>
    <mergeCell ref="B74:G74"/>
    <mergeCell ref="B75:G75"/>
    <mergeCell ref="B98:G98"/>
    <mergeCell ref="B99:G99"/>
    <mergeCell ref="C82:G82"/>
    <mergeCell ref="C73:G73"/>
    <mergeCell ref="B58:H58"/>
    <mergeCell ref="C60:G60"/>
    <mergeCell ref="B61:H61"/>
    <mergeCell ref="C64:G64"/>
    <mergeCell ref="B65:H65"/>
    <mergeCell ref="B116:H116"/>
    <mergeCell ref="C126:G126"/>
    <mergeCell ref="B127:H127"/>
    <mergeCell ref="B111:G111"/>
    <mergeCell ref="B104:H104"/>
    <mergeCell ref="C110:G110"/>
    <mergeCell ref="B130:G130"/>
    <mergeCell ref="B131:H131"/>
    <mergeCell ref="I132:I133"/>
    <mergeCell ref="B134:G134"/>
    <mergeCell ref="B135:G135"/>
    <mergeCell ref="C156:G156"/>
    <mergeCell ref="B157:G157"/>
    <mergeCell ref="B151:H151"/>
    <mergeCell ref="B146:G146"/>
    <mergeCell ref="B140:H140"/>
    <mergeCell ref="C145:G145"/>
  </mergeCells>
  <pageMargins left="0" right="0" top="0" bottom="0" header="0.31496062992125984" footer="0.31496062992125984"/>
  <pageSetup scale="70" orientation="portrait" horizontalDpi="360" verticalDpi="36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588d9e9-751b-48cb-9a46-e929191f8f16">
      <Terms xmlns="http://schemas.microsoft.com/office/infopath/2007/PartnerControls"/>
    </lcf76f155ced4ddcb4097134ff3c332f>
    <TaxCatchAll xmlns="0e303c07-27d7-4141-a104-b7d723ce49e0" xsi:nil="true"/>
    <PhotoDescription xmlns="9588d9e9-751b-48cb-9a46-e929191f8f16" xsi:nil="true"/>
    <Place xmlns="9588d9e9-751b-48cb-9a46-e929191f8f16" xsi:nil="true"/>
    <Consent xmlns="9588d9e9-751b-48cb-9a46-e929191f8f16">true</Consent>
    <Photographer xmlns="9588d9e9-751b-48cb-9a46-e929191f8f16" xsi:nil="true"/>
    <TypeofDocument xmlns="9588d9e9-751b-48cb-9a46-e929191f8f16" xsi:nil="true"/>
    <Date xmlns="9588d9e9-751b-48cb-9a46-e929191f8f16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F8CE8DA33B3364C8819AF9B44C8C9BD" ma:contentTypeVersion="25" ma:contentTypeDescription="Ein neues Dokument erstellen." ma:contentTypeScope="" ma:versionID="9698dfb1bb8fd305d27710f13ad2407a">
  <xsd:schema xmlns:xsd="http://www.w3.org/2001/XMLSchema" xmlns:xs="http://www.w3.org/2001/XMLSchema" xmlns:p="http://schemas.microsoft.com/office/2006/metadata/properties" xmlns:ns2="9588d9e9-751b-48cb-9a46-e929191f8f16" xmlns:ns3="0e303c07-27d7-4141-a104-b7d723ce49e0" targetNamespace="http://schemas.microsoft.com/office/2006/metadata/properties" ma:root="true" ma:fieldsID="9573d969c33c40efef8db9536a4e5648" ns2:_="" ns3:_="">
    <xsd:import namespace="9588d9e9-751b-48cb-9a46-e929191f8f16"/>
    <xsd:import namespace="0e303c07-27d7-4141-a104-b7d723ce49e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PhotoDescription" minOccurs="0"/>
                <xsd:element ref="ns2:Photographer" minOccurs="0"/>
                <xsd:element ref="ns2:Place" minOccurs="0"/>
                <xsd:element ref="ns2:Date" minOccurs="0"/>
                <xsd:element ref="ns2:Consent" minOccurs="0"/>
                <xsd:element ref="ns2:TypeofDocument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88d9e9-751b-48cb-9a46-e929191f8f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0aed264e-563a-469a-8ebe-271e849ec10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PhotoDescription" ma:index="26" nillable="true" ma:displayName="Photo Description" ma:format="Dropdown" ma:internalName="PhotoDescription">
      <xsd:simpleType>
        <xsd:restriction base="dms:Note">
          <xsd:maxLength value="255"/>
        </xsd:restriction>
      </xsd:simpleType>
    </xsd:element>
    <xsd:element name="Photographer" ma:index="27" nillable="true" ma:displayName="Photographer" ma:format="Dropdown" ma:internalName="Photographer">
      <xsd:simpleType>
        <xsd:restriction base="dms:Text">
          <xsd:maxLength value="255"/>
        </xsd:restriction>
      </xsd:simpleType>
    </xsd:element>
    <xsd:element name="Place" ma:index="28" nillable="true" ma:displayName="Place" ma:format="Dropdown" ma:internalName="Place">
      <xsd:simpleType>
        <xsd:restriction base="dms:Text">
          <xsd:maxLength value="255"/>
        </xsd:restriction>
      </xsd:simpleType>
    </xsd:element>
    <xsd:element name="Date" ma:index="29" nillable="true" ma:displayName="Date" ma:default="01.01.2024" ma:format="DateTime" ma:internalName="Date">
      <xsd:simpleType>
        <xsd:restriction base="dms:DateTime"/>
      </xsd:simpleType>
    </xsd:element>
    <xsd:element name="Consent" ma:index="30" nillable="true" ma:displayName="Consent" ma:default="1" ma:format="Dropdown" ma:internalName="Consent">
      <xsd:simpleType>
        <xsd:restriction base="dms:Boolean"/>
      </xsd:simpleType>
    </xsd:element>
    <xsd:element name="TypeofDocument" ma:index="31" nillable="true" ma:displayName="Type of Document" ma:format="Dropdown" ma:internalName="TypeofDocument">
      <xsd:simpleType>
        <xsd:restriction base="dms:Choice">
          <xsd:enumeration value="Terms of Reference"/>
          <xsd:enumeration value="Report"/>
          <xsd:enumeration value="Presentation"/>
          <xsd:enumeration value="Budget"/>
          <xsd:enumeration value="Template"/>
          <xsd:enumeration value="Communications"/>
          <xsd:enumeration value="Photo/Video"/>
        </xsd:restriction>
      </xsd:simpleType>
    </xsd:element>
    <xsd:element name="MediaServiceBillingMetadata" ma:index="3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303c07-27d7-4141-a104-b7d723ce49e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9130c06-611c-40a3-825a-bcc212c45e94}" ma:internalName="TaxCatchAll" ma:showField="CatchAllData" ma:web="0e303c07-27d7-4141-a104-b7d723ce49e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7A2983A-A5D2-4121-AF5F-6D0DC1D7A07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B486EC9-F306-439E-AE7C-644CE492EFDF}">
  <ds:schemaRefs>
    <ds:schemaRef ds:uri="http://schemas.microsoft.com/office/2006/metadata/properties"/>
    <ds:schemaRef ds:uri="http://schemas.microsoft.com/office/infopath/2007/PartnerControls"/>
    <ds:schemaRef ds:uri="9588d9e9-751b-48cb-9a46-e929191f8f16"/>
    <ds:schemaRef ds:uri="0e303c07-27d7-4141-a104-b7d723ce49e0"/>
  </ds:schemaRefs>
</ds:datastoreItem>
</file>

<file path=customXml/itemProps3.xml><?xml version="1.0" encoding="utf-8"?>
<ds:datastoreItem xmlns:ds="http://schemas.openxmlformats.org/officeDocument/2006/customXml" ds:itemID="{F241FFF3-360C-4DF9-A97A-A89DEFDE900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588d9e9-751b-48cb-9a46-e929191f8f16"/>
    <ds:schemaRef ds:uri="0e303c07-27d7-4141-a104-b7d723ce49e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Wahyudi, Imam GIZ ID</dc:creator>
  <cp:keywords/>
  <dc:description/>
  <cp:lastModifiedBy>Agnosti, Vera GIZ ID</cp:lastModifiedBy>
  <cp:revision/>
  <dcterms:created xsi:type="dcterms:W3CDTF">2025-05-31T09:29:02Z</dcterms:created>
  <dcterms:modified xsi:type="dcterms:W3CDTF">2025-12-21T15:54:51Z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0x010100BF8CE8DA33B3364C8819AF9B44C8C9BD</vt:lpwstr>
  </property>
  <property fmtid="{D5CDD505-2E9C-101B-9397-08002B2CF9AE}" pid="3" name="MediaServiceImageTags">
    <vt:lpwstr/>
  </property>
</Properties>
</file>